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ojan\Desktop\"/>
    </mc:Choice>
  </mc:AlternateContent>
  <bookViews>
    <workbookView xWindow="360" yWindow="108" windowWidth="19152" windowHeight="10800" firstSheet="4" activeTab="12"/>
  </bookViews>
  <sheets>
    <sheet name="Prijave" sheetId="4" r:id="rId1"/>
    <sheet name="Kartoni" sheetId="14" r:id="rId2"/>
    <sheet name="Matrica" sheetId="5" r:id="rId3"/>
    <sheet name="Grupe" sheetId="1" r:id="rId4"/>
    <sheet name="Turnus 1" sheetId="2" r:id="rId5"/>
    <sheet name="Turnus 2" sheetId="6" r:id="rId6"/>
    <sheet name="Turnus 3" sheetId="7" r:id="rId7"/>
    <sheet name="Turnus 4" sheetId="8" r:id="rId8"/>
    <sheet name="Turnus 5" sheetId="9" r:id="rId9"/>
    <sheet name="Turnus 6" sheetId="10" r:id="rId10"/>
    <sheet name="Turnus 7" sheetId="11" r:id="rId11"/>
    <sheet name="Turnus 8" sheetId="12" r:id="rId12"/>
    <sheet name="Rezultati" sheetId="13" r:id="rId13"/>
  </sheets>
  <definedNames>
    <definedName name="_xlnm.Print_Area" localSheetId="1">Kartoni!$B$2:$R$196</definedName>
    <definedName name="_xlnm.Print_Area" localSheetId="2">Matrica!$A$17:$AB$36</definedName>
    <definedName name="_xlnm.Print_Area" localSheetId="0">Prijave!$J$1:$N$19</definedName>
    <definedName name="_xlnm.Print_Area" localSheetId="12">Rezultati!$B$2:$T$18</definedName>
    <definedName name="_xlnm.Print_Area" localSheetId="4">'Turnus 1'!$B$2:$L$27</definedName>
    <definedName name="_xlnm.Print_Area" localSheetId="5">'Turnus 2'!$B$2:$L$27</definedName>
    <definedName name="_xlnm.Print_Area" localSheetId="6">'Turnus 3'!$B$2:$L$28</definedName>
    <definedName name="_xlnm.Print_Area" localSheetId="7">'Turnus 4'!$B$2:$L$27</definedName>
    <definedName name="_xlnm.Print_Area" localSheetId="8">'Turnus 5'!$B$2:$L$28</definedName>
    <definedName name="_xlnm.Print_Area" localSheetId="9">'Turnus 6'!$B$2:$L$28</definedName>
    <definedName name="_xlnm.Print_Area" localSheetId="10">'Turnus 7'!$B$2:$L$27</definedName>
    <definedName name="_xlnm.Print_Area" localSheetId="11">'Turnus 8'!$B$2:$L$28</definedName>
  </definedNames>
  <calcPr calcId="152511"/>
</workbook>
</file>

<file path=xl/calcChain.xml><?xml version="1.0" encoding="utf-8"?>
<calcChain xmlns="http://schemas.openxmlformats.org/spreadsheetml/2006/main">
  <c r="Y13" i="5" l="1"/>
  <c r="V13" i="5"/>
  <c r="S13" i="5"/>
  <c r="P13" i="5"/>
  <c r="M13" i="5"/>
  <c r="J13" i="5"/>
  <c r="G13" i="5"/>
  <c r="D13" i="5"/>
  <c r="C12" i="5"/>
  <c r="D12" i="5"/>
  <c r="E12" i="5"/>
  <c r="F12" i="5"/>
  <c r="G12" i="5"/>
  <c r="H12" i="5"/>
  <c r="I12" i="5"/>
  <c r="J12" i="5"/>
  <c r="K12" i="5"/>
  <c r="L12" i="5"/>
  <c r="M12" i="5"/>
  <c r="N12" i="5"/>
  <c r="O12" i="5"/>
  <c r="P12" i="5"/>
  <c r="Q12" i="5"/>
  <c r="R12" i="5"/>
  <c r="S12" i="5"/>
  <c r="T12" i="5"/>
  <c r="U12" i="5"/>
  <c r="V12" i="5"/>
  <c r="W12" i="5"/>
  <c r="X12" i="5"/>
  <c r="Y12" i="5"/>
  <c r="B12" i="5"/>
  <c r="B2" i="13" l="1"/>
  <c r="J21" i="12"/>
  <c r="L21" i="12" s="1"/>
  <c r="J22" i="12"/>
  <c r="L22" i="12" s="1"/>
  <c r="J23" i="12"/>
  <c r="L23" i="12" s="1"/>
  <c r="J24" i="12"/>
  <c r="L24" i="12" s="1"/>
  <c r="J8" i="12"/>
  <c r="J9" i="12"/>
  <c r="L9" i="12" s="1"/>
  <c r="J10" i="12"/>
  <c r="J11" i="12"/>
  <c r="J12" i="12"/>
  <c r="L12" i="12" s="1"/>
  <c r="J7" i="12"/>
  <c r="J8" i="11"/>
  <c r="J9" i="11"/>
  <c r="L9" i="11" s="1"/>
  <c r="J10" i="11"/>
  <c r="L10" i="11" s="1"/>
  <c r="J11" i="11"/>
  <c r="L11" i="11" s="1"/>
  <c r="J12" i="11"/>
  <c r="J7" i="11"/>
  <c r="J21" i="11"/>
  <c r="L21" i="11" s="1"/>
  <c r="J22" i="11"/>
  <c r="L22" i="11" s="1"/>
  <c r="J23" i="11"/>
  <c r="J24" i="11"/>
  <c r="J8" i="10"/>
  <c r="J9" i="10"/>
  <c r="J10" i="10"/>
  <c r="L10" i="10" s="1"/>
  <c r="J11" i="10"/>
  <c r="L11" i="10" s="1"/>
  <c r="J12" i="10"/>
  <c r="J21" i="10"/>
  <c r="J22" i="10"/>
  <c r="L22" i="10" s="1"/>
  <c r="J23" i="10"/>
  <c r="J24" i="10"/>
  <c r="J21" i="9"/>
  <c r="J22" i="9"/>
  <c r="L22" i="9" s="1"/>
  <c r="J23" i="9"/>
  <c r="L23" i="9" s="1"/>
  <c r="J24" i="9"/>
  <c r="L24" i="9" s="1"/>
  <c r="J8" i="9"/>
  <c r="L8" i="9" s="1"/>
  <c r="J9" i="9"/>
  <c r="L9" i="9"/>
  <c r="J10" i="9"/>
  <c r="J11" i="9"/>
  <c r="J12" i="9"/>
  <c r="J21" i="8"/>
  <c r="J22" i="8"/>
  <c r="J23" i="8"/>
  <c r="L23" i="8" s="1"/>
  <c r="J24" i="8"/>
  <c r="J8" i="8"/>
  <c r="L8" i="8" s="1"/>
  <c r="J9" i="8"/>
  <c r="L9" i="8" s="1"/>
  <c r="J10" i="8"/>
  <c r="J11" i="8"/>
  <c r="J12" i="8"/>
  <c r="J7" i="8"/>
  <c r="L7" i="8" s="1"/>
  <c r="J21" i="7"/>
  <c r="J22" i="7"/>
  <c r="J23" i="7"/>
  <c r="J24" i="7"/>
  <c r="L24" i="7" s="1"/>
  <c r="J8" i="7"/>
  <c r="J9" i="7"/>
  <c r="J10" i="7"/>
  <c r="J11" i="7"/>
  <c r="J12" i="7"/>
  <c r="L11" i="7" s="1"/>
  <c r="J7" i="7"/>
  <c r="L7" i="7" s="1"/>
  <c r="J21" i="2"/>
  <c r="L21" i="2"/>
  <c r="J22" i="2"/>
  <c r="J23" i="2"/>
  <c r="J24" i="2"/>
  <c r="L24" i="2" s="1"/>
  <c r="J8" i="2"/>
  <c r="J9" i="2"/>
  <c r="L9" i="2" s="1"/>
  <c r="J10" i="2"/>
  <c r="L10" i="2"/>
  <c r="J11" i="2"/>
  <c r="L11" i="2" s="1"/>
  <c r="J12" i="2"/>
  <c r="L12" i="2" s="1"/>
  <c r="J8" i="6"/>
  <c r="L8" i="6" s="1"/>
  <c r="J9" i="6"/>
  <c r="L9" i="6" s="1"/>
  <c r="J10" i="6"/>
  <c r="J11" i="6"/>
  <c r="J21" i="6"/>
  <c r="J22" i="6"/>
  <c r="L22" i="6" s="1"/>
  <c r="J23" i="6"/>
  <c r="L23" i="6" s="1"/>
  <c r="J24" i="6"/>
  <c r="L24" i="6" s="1"/>
  <c r="J25" i="6"/>
  <c r="J7" i="6"/>
  <c r="J7" i="2"/>
  <c r="L7" i="2" s="1"/>
  <c r="B94" i="1"/>
  <c r="D94" i="1"/>
  <c r="B82" i="1"/>
  <c r="D82" i="1"/>
  <c r="E82" i="1" s="1"/>
  <c r="B70" i="1"/>
  <c r="D70" i="1"/>
  <c r="B58" i="1"/>
  <c r="D58" i="1"/>
  <c r="B46" i="1"/>
  <c r="D46" i="1"/>
  <c r="B34" i="1"/>
  <c r="D34" i="1"/>
  <c r="B22" i="1"/>
  <c r="D22" i="1"/>
  <c r="D10" i="1"/>
  <c r="B10" i="1"/>
  <c r="B18" i="5"/>
  <c r="B20" i="14"/>
  <c r="K176" i="14" s="1"/>
  <c r="B2" i="14"/>
  <c r="K158" i="14" s="1"/>
  <c r="D18" i="13"/>
  <c r="M3" i="4"/>
  <c r="M4" i="4"/>
  <c r="M5" i="4"/>
  <c r="M6" i="4"/>
  <c r="M7" i="4"/>
  <c r="M8" i="4"/>
  <c r="M9" i="4"/>
  <c r="M10" i="4"/>
  <c r="F13" i="13" s="1"/>
  <c r="M11" i="4"/>
  <c r="M12" i="4"/>
  <c r="C19" i="5"/>
  <c r="D20" i="5"/>
  <c r="E21" i="5"/>
  <c r="F22" i="5"/>
  <c r="G23" i="5"/>
  <c r="H24" i="5"/>
  <c r="I25" i="5"/>
  <c r="J26" i="5"/>
  <c r="K27" i="5"/>
  <c r="L28" i="5"/>
  <c r="M29" i="5"/>
  <c r="N30" i="5"/>
  <c r="O31" i="5"/>
  <c r="P32" i="5"/>
  <c r="Q33" i="5"/>
  <c r="R34" i="5"/>
  <c r="S35" i="5"/>
  <c r="T36" i="5"/>
  <c r="S36" i="5"/>
  <c r="R36" i="5"/>
  <c r="Q36" i="5"/>
  <c r="P36" i="5"/>
  <c r="O36" i="5"/>
  <c r="N36" i="5"/>
  <c r="M36" i="5"/>
  <c r="L36" i="5"/>
  <c r="K36" i="5"/>
  <c r="J36" i="5"/>
  <c r="I36" i="5"/>
  <c r="H36" i="5"/>
  <c r="G36" i="5"/>
  <c r="F36" i="5"/>
  <c r="E36" i="5"/>
  <c r="D36" i="5"/>
  <c r="C36" i="5"/>
  <c r="B36" i="5"/>
  <c r="T35" i="5"/>
  <c r="R35" i="5"/>
  <c r="Q35" i="5"/>
  <c r="P35" i="5"/>
  <c r="O35" i="5"/>
  <c r="N35" i="5"/>
  <c r="M35" i="5"/>
  <c r="L35" i="5"/>
  <c r="K35" i="5"/>
  <c r="J35" i="5"/>
  <c r="I35" i="5"/>
  <c r="H35" i="5"/>
  <c r="G35" i="5"/>
  <c r="F35" i="5"/>
  <c r="E35" i="5"/>
  <c r="D35" i="5"/>
  <c r="C35" i="5"/>
  <c r="B35" i="5"/>
  <c r="T34" i="5"/>
  <c r="S34" i="5"/>
  <c r="Q34" i="5"/>
  <c r="P34" i="5"/>
  <c r="O34" i="5"/>
  <c r="N34" i="5"/>
  <c r="M34" i="5"/>
  <c r="L34" i="5"/>
  <c r="K34" i="5"/>
  <c r="J34" i="5"/>
  <c r="I34" i="5"/>
  <c r="H34" i="5"/>
  <c r="G34" i="5"/>
  <c r="F34" i="5"/>
  <c r="E34" i="5"/>
  <c r="D34" i="5"/>
  <c r="C34" i="5"/>
  <c r="B34" i="5"/>
  <c r="T33" i="5"/>
  <c r="S33" i="5"/>
  <c r="R33" i="5"/>
  <c r="P33" i="5"/>
  <c r="O33" i="5"/>
  <c r="N33" i="5"/>
  <c r="M33" i="5"/>
  <c r="L33" i="5"/>
  <c r="K33" i="5"/>
  <c r="J33" i="5"/>
  <c r="I33" i="5"/>
  <c r="H33" i="5"/>
  <c r="G33" i="5"/>
  <c r="F33" i="5"/>
  <c r="E33" i="5"/>
  <c r="D33" i="5"/>
  <c r="C33" i="5"/>
  <c r="B33" i="5"/>
  <c r="T32" i="5"/>
  <c r="S32" i="5"/>
  <c r="R32" i="5"/>
  <c r="Q32" i="5"/>
  <c r="O32" i="5"/>
  <c r="N32" i="5"/>
  <c r="M32" i="5"/>
  <c r="L32" i="5"/>
  <c r="K32" i="5"/>
  <c r="J32" i="5"/>
  <c r="I32" i="5"/>
  <c r="H32" i="5"/>
  <c r="G32" i="5"/>
  <c r="F32" i="5"/>
  <c r="E32" i="5"/>
  <c r="D32" i="5"/>
  <c r="C32" i="5"/>
  <c r="B32" i="5"/>
  <c r="T31" i="5"/>
  <c r="S31" i="5"/>
  <c r="R31" i="5"/>
  <c r="Q31" i="5"/>
  <c r="P31" i="5"/>
  <c r="N31" i="5"/>
  <c r="M31" i="5"/>
  <c r="L31" i="5"/>
  <c r="K31" i="5"/>
  <c r="J31" i="5"/>
  <c r="I31" i="5"/>
  <c r="H31" i="5"/>
  <c r="G31" i="5"/>
  <c r="F31" i="5"/>
  <c r="E31" i="5"/>
  <c r="D31" i="5"/>
  <c r="C31" i="5"/>
  <c r="B31" i="5"/>
  <c r="T30" i="5"/>
  <c r="S30" i="5"/>
  <c r="R30" i="5"/>
  <c r="Q30" i="5"/>
  <c r="P30" i="5"/>
  <c r="O30" i="5"/>
  <c r="M30" i="5"/>
  <c r="L30" i="5"/>
  <c r="K30" i="5"/>
  <c r="J30" i="5"/>
  <c r="I30" i="5"/>
  <c r="H30" i="5"/>
  <c r="G30" i="5"/>
  <c r="F30" i="5"/>
  <c r="E30" i="5"/>
  <c r="D30" i="5"/>
  <c r="C30" i="5"/>
  <c r="B30" i="5"/>
  <c r="T29" i="5"/>
  <c r="S29" i="5"/>
  <c r="R29" i="5"/>
  <c r="Q29" i="5"/>
  <c r="P29" i="5"/>
  <c r="O29" i="5"/>
  <c r="N29" i="5"/>
  <c r="L29" i="5"/>
  <c r="K29" i="5"/>
  <c r="J29" i="5"/>
  <c r="I29" i="5"/>
  <c r="H29" i="5"/>
  <c r="G29" i="5"/>
  <c r="F29" i="5"/>
  <c r="E29" i="5"/>
  <c r="D29" i="5"/>
  <c r="C29" i="5"/>
  <c r="B29" i="5"/>
  <c r="T28" i="5"/>
  <c r="S28" i="5"/>
  <c r="R28" i="5"/>
  <c r="Q28" i="5"/>
  <c r="P28" i="5"/>
  <c r="O28" i="5"/>
  <c r="N28" i="5"/>
  <c r="M28" i="5"/>
  <c r="K28" i="5"/>
  <c r="J28" i="5"/>
  <c r="I28" i="5"/>
  <c r="H28" i="5"/>
  <c r="G28" i="5"/>
  <c r="F28" i="5"/>
  <c r="E28" i="5"/>
  <c r="D28" i="5"/>
  <c r="C28" i="5"/>
  <c r="B28" i="5"/>
  <c r="T27" i="5"/>
  <c r="S27" i="5"/>
  <c r="R27" i="5"/>
  <c r="Q27" i="5"/>
  <c r="P27" i="5"/>
  <c r="O27" i="5"/>
  <c r="N27" i="5"/>
  <c r="M27" i="5"/>
  <c r="L27" i="5"/>
  <c r="J27" i="5"/>
  <c r="I27" i="5"/>
  <c r="H27" i="5"/>
  <c r="G27" i="5"/>
  <c r="F27" i="5"/>
  <c r="E27" i="5"/>
  <c r="D27" i="5"/>
  <c r="C27" i="5"/>
  <c r="B27" i="5"/>
  <c r="T26" i="5"/>
  <c r="S26" i="5"/>
  <c r="R26" i="5"/>
  <c r="Q26" i="5"/>
  <c r="P26" i="5"/>
  <c r="O26" i="5"/>
  <c r="N26" i="5"/>
  <c r="M26" i="5"/>
  <c r="L26" i="5"/>
  <c r="K26" i="5"/>
  <c r="I26" i="5"/>
  <c r="H26" i="5"/>
  <c r="G26" i="5"/>
  <c r="F26" i="5"/>
  <c r="E26" i="5"/>
  <c r="D26" i="5"/>
  <c r="C26" i="5"/>
  <c r="B26" i="5"/>
  <c r="T25" i="5"/>
  <c r="S25" i="5"/>
  <c r="R25" i="5"/>
  <c r="Q25" i="5"/>
  <c r="P25" i="5"/>
  <c r="O25" i="5"/>
  <c r="N25" i="5"/>
  <c r="M25" i="5"/>
  <c r="L25" i="5"/>
  <c r="K25" i="5"/>
  <c r="J25" i="5"/>
  <c r="H25" i="5"/>
  <c r="G25" i="5"/>
  <c r="F25" i="5"/>
  <c r="E25" i="5"/>
  <c r="D25" i="5"/>
  <c r="C25" i="5"/>
  <c r="B25" i="5"/>
  <c r="T24" i="5"/>
  <c r="S24" i="5"/>
  <c r="R24" i="5"/>
  <c r="Q24" i="5"/>
  <c r="P24" i="5"/>
  <c r="O24" i="5"/>
  <c r="N24" i="5"/>
  <c r="M24" i="5"/>
  <c r="L24" i="5"/>
  <c r="K24" i="5"/>
  <c r="J24" i="5"/>
  <c r="I24" i="5"/>
  <c r="G24" i="5"/>
  <c r="F24" i="5"/>
  <c r="E24" i="5"/>
  <c r="D24" i="5"/>
  <c r="C24" i="5"/>
  <c r="B24" i="5"/>
  <c r="T23" i="5"/>
  <c r="S23" i="5"/>
  <c r="R23" i="5"/>
  <c r="Q23" i="5"/>
  <c r="P23" i="5"/>
  <c r="O23" i="5"/>
  <c r="N23" i="5"/>
  <c r="M23" i="5"/>
  <c r="L23" i="5"/>
  <c r="K23" i="5"/>
  <c r="J23" i="5"/>
  <c r="I23" i="5"/>
  <c r="H23" i="5"/>
  <c r="F23" i="5"/>
  <c r="E23" i="5"/>
  <c r="D23" i="5"/>
  <c r="C23" i="5"/>
  <c r="B23" i="5"/>
  <c r="T22" i="5"/>
  <c r="S22" i="5"/>
  <c r="R22" i="5"/>
  <c r="Q22" i="5"/>
  <c r="P22" i="5"/>
  <c r="O22" i="5"/>
  <c r="N22" i="5"/>
  <c r="M22" i="5"/>
  <c r="L22" i="5"/>
  <c r="K22" i="5"/>
  <c r="J22" i="5"/>
  <c r="I22" i="5"/>
  <c r="H22" i="5"/>
  <c r="G22" i="5"/>
  <c r="E22" i="5"/>
  <c r="D22" i="5"/>
  <c r="C22" i="5"/>
  <c r="B22" i="5"/>
  <c r="T21" i="5"/>
  <c r="S21" i="5"/>
  <c r="R21" i="5"/>
  <c r="Q21" i="5"/>
  <c r="P21" i="5"/>
  <c r="O21" i="5"/>
  <c r="N21" i="5"/>
  <c r="M21" i="5"/>
  <c r="L21" i="5"/>
  <c r="K21" i="5"/>
  <c r="J21" i="5"/>
  <c r="I21" i="5"/>
  <c r="H21" i="5"/>
  <c r="G21" i="5"/>
  <c r="F21" i="5"/>
  <c r="D21" i="5"/>
  <c r="C21" i="5"/>
  <c r="B21" i="5"/>
  <c r="T20" i="5"/>
  <c r="S20" i="5"/>
  <c r="R20" i="5"/>
  <c r="Q20" i="5"/>
  <c r="P20" i="5"/>
  <c r="O20" i="5"/>
  <c r="N20" i="5"/>
  <c r="M20" i="5"/>
  <c r="L20" i="5"/>
  <c r="K20" i="5"/>
  <c r="J20" i="5"/>
  <c r="I20" i="5"/>
  <c r="H20" i="5"/>
  <c r="G20" i="5"/>
  <c r="F20" i="5"/>
  <c r="E20" i="5"/>
  <c r="C20" i="5"/>
  <c r="B20" i="5"/>
  <c r="T19" i="5"/>
  <c r="S19" i="5"/>
  <c r="R19" i="5"/>
  <c r="Q19" i="5"/>
  <c r="P19" i="5"/>
  <c r="O19" i="5"/>
  <c r="N19" i="5"/>
  <c r="M19" i="5"/>
  <c r="L19" i="5"/>
  <c r="K19" i="5"/>
  <c r="J19" i="5"/>
  <c r="I19" i="5"/>
  <c r="H19" i="5"/>
  <c r="G19" i="5"/>
  <c r="F19" i="5"/>
  <c r="E19" i="5"/>
  <c r="D19" i="5"/>
  <c r="B19" i="5"/>
  <c r="T18" i="5"/>
  <c r="S18" i="5"/>
  <c r="R18" i="5"/>
  <c r="Q18" i="5"/>
  <c r="P18" i="5"/>
  <c r="O18" i="5"/>
  <c r="N18" i="5"/>
  <c r="M18" i="5"/>
  <c r="L18" i="5"/>
  <c r="K18" i="5"/>
  <c r="J18" i="5"/>
  <c r="I18" i="5"/>
  <c r="H18" i="5"/>
  <c r="G18" i="5"/>
  <c r="F18" i="5"/>
  <c r="E18" i="5"/>
  <c r="D18" i="5"/>
  <c r="C18" i="5"/>
  <c r="R181" i="14"/>
  <c r="M181" i="14"/>
  <c r="M180" i="14"/>
  <c r="I181" i="14"/>
  <c r="I161" i="14"/>
  <c r="R142" i="14"/>
  <c r="I142" i="14"/>
  <c r="R122" i="14"/>
  <c r="M121" i="14"/>
  <c r="I122" i="14"/>
  <c r="I103" i="14"/>
  <c r="R83" i="14"/>
  <c r="I83" i="14"/>
  <c r="R64" i="14"/>
  <c r="I64" i="14"/>
  <c r="R44" i="14"/>
  <c r="I44" i="14"/>
  <c r="R25" i="14"/>
  <c r="I25" i="14"/>
  <c r="R5" i="14"/>
  <c r="E10" i="13"/>
  <c r="E11" i="13"/>
  <c r="F11" i="13"/>
  <c r="E13" i="13"/>
  <c r="E8" i="13"/>
  <c r="F8" i="13"/>
  <c r="E16" i="13"/>
  <c r="E15" i="13"/>
  <c r="F15" i="13"/>
  <c r="E12" i="13"/>
  <c r="E14" i="13"/>
  <c r="F14" i="13"/>
  <c r="E9" i="13"/>
  <c r="F9" i="13"/>
  <c r="E7" i="13"/>
  <c r="F7" i="13"/>
  <c r="E6" i="13"/>
  <c r="D181" i="14"/>
  <c r="J20" i="2"/>
  <c r="B89" i="1"/>
  <c r="B8" i="12" s="1"/>
  <c r="B90" i="1"/>
  <c r="B9" i="12" s="1"/>
  <c r="B91" i="1"/>
  <c r="B10" i="12" s="1"/>
  <c r="B92" i="1"/>
  <c r="B11" i="12" s="1"/>
  <c r="B93" i="1"/>
  <c r="B12" i="12" s="1"/>
  <c r="D89" i="1"/>
  <c r="B21" i="12" s="1"/>
  <c r="D90" i="1"/>
  <c r="B22" i="12" s="1"/>
  <c r="D91" i="1"/>
  <c r="B23" i="12" s="1"/>
  <c r="D92" i="1"/>
  <c r="B24" i="12" s="1"/>
  <c r="D93" i="1"/>
  <c r="D88" i="1"/>
  <c r="B20" i="12" s="1"/>
  <c r="B88" i="1"/>
  <c r="D77" i="1"/>
  <c r="B21" i="11" s="1"/>
  <c r="D78" i="1"/>
  <c r="B22" i="11" s="1"/>
  <c r="D79" i="1"/>
  <c r="B23" i="11" s="1"/>
  <c r="D80" i="1"/>
  <c r="B24" i="11" s="1"/>
  <c r="D81" i="1"/>
  <c r="B77" i="1"/>
  <c r="B8" i="11" s="1"/>
  <c r="B78" i="1"/>
  <c r="B79" i="1"/>
  <c r="B10" i="11" s="1"/>
  <c r="B80" i="1"/>
  <c r="B11" i="11" s="1"/>
  <c r="B81" i="1"/>
  <c r="B12" i="11" s="1"/>
  <c r="D76" i="1"/>
  <c r="B20" i="11" s="1"/>
  <c r="B76" i="1"/>
  <c r="C76" i="1" s="1"/>
  <c r="C7" i="11" s="1"/>
  <c r="J20" i="12"/>
  <c r="L20" i="12" s="1"/>
  <c r="J20" i="11"/>
  <c r="J20" i="10"/>
  <c r="L20" i="10" s="1"/>
  <c r="J7" i="10"/>
  <c r="J20" i="9"/>
  <c r="J7" i="9"/>
  <c r="J20" i="8"/>
  <c r="L20" i="8" s="1"/>
  <c r="J20" i="7"/>
  <c r="J20" i="6"/>
  <c r="D65" i="1"/>
  <c r="B21" i="10" s="1"/>
  <c r="D66" i="1"/>
  <c r="D67" i="1"/>
  <c r="B23" i="10" s="1"/>
  <c r="D68" i="1"/>
  <c r="B24" i="10" s="1"/>
  <c r="D69" i="1"/>
  <c r="B65" i="1"/>
  <c r="B8" i="10" s="1"/>
  <c r="B66" i="1"/>
  <c r="B9" i="10" s="1"/>
  <c r="B67" i="1"/>
  <c r="B10" i="10" s="1"/>
  <c r="B68" i="1"/>
  <c r="B11" i="10" s="1"/>
  <c r="B69" i="1"/>
  <c r="D64" i="1"/>
  <c r="B20" i="10" s="1"/>
  <c r="B64" i="1"/>
  <c r="B7" i="10" s="1"/>
  <c r="D53" i="1"/>
  <c r="B21" i="9" s="1"/>
  <c r="D54" i="1"/>
  <c r="B22" i="9" s="1"/>
  <c r="D55" i="1"/>
  <c r="B23" i="9" s="1"/>
  <c r="D56" i="1"/>
  <c r="B24" i="9" s="1"/>
  <c r="D57" i="1"/>
  <c r="B53" i="1"/>
  <c r="B8" i="9" s="1"/>
  <c r="B54" i="1"/>
  <c r="B9" i="9" s="1"/>
  <c r="B55" i="1"/>
  <c r="B56" i="1"/>
  <c r="B11" i="9" s="1"/>
  <c r="B57" i="1"/>
  <c r="B12" i="9" s="1"/>
  <c r="D52" i="1"/>
  <c r="B20" i="9" s="1"/>
  <c r="B52" i="1"/>
  <c r="B7" i="9" s="1"/>
  <c r="D41" i="1"/>
  <c r="B21" i="8" s="1"/>
  <c r="D42" i="1"/>
  <c r="B22" i="8" s="1"/>
  <c r="D43" i="1"/>
  <c r="B23" i="8" s="1"/>
  <c r="D44" i="1"/>
  <c r="B24" i="8" s="1"/>
  <c r="D45" i="1"/>
  <c r="B41" i="1"/>
  <c r="B8" i="8" s="1"/>
  <c r="B42" i="1"/>
  <c r="B9" i="8" s="1"/>
  <c r="B43" i="1"/>
  <c r="B10" i="8" s="1"/>
  <c r="B44" i="1"/>
  <c r="B11" i="8" s="1"/>
  <c r="B45" i="1"/>
  <c r="B12" i="8" s="1"/>
  <c r="D40" i="1"/>
  <c r="B20" i="8" s="1"/>
  <c r="B40" i="1"/>
  <c r="B7" i="8" s="1"/>
  <c r="D29" i="1"/>
  <c r="B21" i="7" s="1"/>
  <c r="D30" i="1"/>
  <c r="B22" i="7" s="1"/>
  <c r="D31" i="1"/>
  <c r="B23" i="7" s="1"/>
  <c r="D32" i="1"/>
  <c r="B24" i="7" s="1"/>
  <c r="D33" i="1"/>
  <c r="B29" i="1"/>
  <c r="B8" i="7" s="1"/>
  <c r="B30" i="1"/>
  <c r="B9" i="7" s="1"/>
  <c r="B31" i="1"/>
  <c r="B10" i="7" s="1"/>
  <c r="B32" i="1"/>
  <c r="B11" i="7" s="1"/>
  <c r="B33" i="1"/>
  <c r="B12" i="7" s="1"/>
  <c r="D28" i="1"/>
  <c r="B20" i="7" s="1"/>
  <c r="B28" i="1"/>
  <c r="B7" i="7" s="1"/>
  <c r="D17" i="1"/>
  <c r="B21" i="6" s="1"/>
  <c r="D18" i="1"/>
  <c r="B22" i="6" s="1"/>
  <c r="D19" i="1"/>
  <c r="B23" i="6" s="1"/>
  <c r="D20" i="1"/>
  <c r="B24" i="6" s="1"/>
  <c r="D21" i="1"/>
  <c r="B25" i="6" s="1"/>
  <c r="B17" i="1"/>
  <c r="B8" i="6" s="1"/>
  <c r="B18" i="1"/>
  <c r="B19" i="1"/>
  <c r="B10" i="6" s="1"/>
  <c r="B20" i="1"/>
  <c r="B11" i="6" s="1"/>
  <c r="B21" i="1"/>
  <c r="D16" i="1"/>
  <c r="B20" i="6" s="1"/>
  <c r="B16" i="1"/>
  <c r="D5" i="1"/>
  <c r="B21" i="2" s="1"/>
  <c r="D6" i="1"/>
  <c r="B22" i="2" s="1"/>
  <c r="D7" i="1"/>
  <c r="B23" i="2" s="1"/>
  <c r="D8" i="1"/>
  <c r="B24" i="2" s="1"/>
  <c r="D9" i="1"/>
  <c r="E9" i="1" s="1"/>
  <c r="B5" i="1"/>
  <c r="B8" i="2" s="1"/>
  <c r="B6" i="1"/>
  <c r="B7" i="1"/>
  <c r="B10" i="2" s="1"/>
  <c r="B8" i="1"/>
  <c r="B11" i="2" s="1"/>
  <c r="B9" i="1"/>
  <c r="B12" i="2" s="1"/>
  <c r="D4" i="1"/>
  <c r="B4" i="1"/>
  <c r="K3" i="4"/>
  <c r="N3" i="4"/>
  <c r="K4" i="4"/>
  <c r="D24" i="14" s="1"/>
  <c r="N4" i="4"/>
  <c r="D25" i="14" s="1"/>
  <c r="K5" i="4"/>
  <c r="E94" i="1" s="1"/>
  <c r="N5" i="4"/>
  <c r="K6" i="4"/>
  <c r="N6" i="4"/>
  <c r="K7" i="4"/>
  <c r="D160" i="14" s="1"/>
  <c r="N7" i="4"/>
  <c r="K8" i="4"/>
  <c r="N8" i="4"/>
  <c r="K9" i="4"/>
  <c r="D11" i="13" s="1"/>
  <c r="N9" i="4"/>
  <c r="K10" i="4"/>
  <c r="N10" i="4"/>
  <c r="D83" i="14" s="1"/>
  <c r="K11" i="4"/>
  <c r="N11" i="4"/>
  <c r="K12" i="4"/>
  <c r="N12" i="4"/>
  <c r="N2" i="4"/>
  <c r="M161" i="14" s="1"/>
  <c r="M2" i="4"/>
  <c r="F12" i="13" s="1"/>
  <c r="K2" i="4"/>
  <c r="D4" i="14" s="1"/>
  <c r="D180" i="14"/>
  <c r="L8" i="12" l="1"/>
  <c r="L7" i="12"/>
  <c r="L11" i="12"/>
  <c r="L10" i="12"/>
  <c r="L23" i="11"/>
  <c r="L20" i="11"/>
  <c r="L24" i="11"/>
  <c r="L7" i="11"/>
  <c r="L12" i="11"/>
  <c r="L8" i="11"/>
  <c r="L21" i="10"/>
  <c r="L24" i="10"/>
  <c r="L23" i="10"/>
  <c r="L9" i="10"/>
  <c r="L12" i="10"/>
  <c r="L8" i="10"/>
  <c r="L21" i="9"/>
  <c r="L11" i="9"/>
  <c r="L12" i="9"/>
  <c r="L10" i="9"/>
  <c r="L22" i="8"/>
  <c r="L21" i="8"/>
  <c r="L24" i="8"/>
  <c r="L10" i="8"/>
  <c r="L12" i="8"/>
  <c r="L11" i="8"/>
  <c r="B157" i="14"/>
  <c r="B40" i="14"/>
  <c r="B196" i="14"/>
  <c r="B79" i="14"/>
  <c r="B118" i="14"/>
  <c r="L22" i="7"/>
  <c r="L21" i="7"/>
  <c r="L23" i="7"/>
  <c r="L12" i="7"/>
  <c r="L9" i="7"/>
  <c r="L8" i="7"/>
  <c r="L10" i="7"/>
  <c r="L21" i="6"/>
  <c r="L25" i="6"/>
  <c r="L11" i="6"/>
  <c r="L10" i="6"/>
  <c r="L23" i="2"/>
  <c r="L22" i="2"/>
  <c r="L8" i="2"/>
  <c r="E81" i="1"/>
  <c r="C69" i="1"/>
  <c r="C12" i="10" s="1"/>
  <c r="C6" i="1"/>
  <c r="C9" i="2" s="1"/>
  <c r="E66" i="1"/>
  <c r="C22" i="10" s="1"/>
  <c r="F16" i="13"/>
  <c r="I5" i="14"/>
  <c r="C16" i="1"/>
  <c r="C7" i="6" s="1"/>
  <c r="D5" i="14"/>
  <c r="D6" i="13"/>
  <c r="M4" i="14"/>
  <c r="F10" i="13"/>
  <c r="C18" i="1"/>
  <c r="C9" i="6" s="1"/>
  <c r="B100" i="14"/>
  <c r="E10" i="1"/>
  <c r="E34" i="1"/>
  <c r="E70" i="1"/>
  <c r="C94" i="1"/>
  <c r="C5" i="1"/>
  <c r="C8" i="2" s="1"/>
  <c r="C88" i="1"/>
  <c r="C7" i="12" s="1"/>
  <c r="B139" i="14"/>
  <c r="K40" i="14"/>
  <c r="K79" i="14"/>
  <c r="K118" i="14"/>
  <c r="K157" i="14"/>
  <c r="K196" i="14"/>
  <c r="E22" i="1"/>
  <c r="C46" i="1"/>
  <c r="B9" i="2"/>
  <c r="B22" i="10"/>
  <c r="D121" i="14"/>
  <c r="D16" i="13"/>
  <c r="E33" i="1"/>
  <c r="E57" i="1"/>
  <c r="D82" i="14"/>
  <c r="M122" i="14"/>
  <c r="B22" i="14"/>
  <c r="B178" i="14"/>
  <c r="B59" i="14"/>
  <c r="B98" i="14"/>
  <c r="B137" i="14"/>
  <c r="B176" i="14"/>
  <c r="E58" i="1"/>
  <c r="C70" i="1"/>
  <c r="B12" i="10"/>
  <c r="C65" i="1"/>
  <c r="C8" i="10" s="1"/>
  <c r="D43" i="14"/>
  <c r="D9" i="13"/>
  <c r="E21" i="1"/>
  <c r="C25" i="6" s="1"/>
  <c r="C78" i="1"/>
  <c r="C9" i="11" s="1"/>
  <c r="B9" i="11"/>
  <c r="M43" i="14"/>
  <c r="G14" i="13"/>
  <c r="G13" i="13"/>
  <c r="C55" i="1"/>
  <c r="C10" i="9" s="1"/>
  <c r="M5" i="14"/>
  <c r="B61" i="14"/>
  <c r="K20" i="14"/>
  <c r="K59" i="14"/>
  <c r="K98" i="14"/>
  <c r="K137" i="14"/>
  <c r="C10" i="1"/>
  <c r="C22" i="1"/>
  <c r="E46" i="1"/>
  <c r="C58" i="1"/>
  <c r="B9" i="6"/>
  <c r="K11" i="13"/>
  <c r="B10" i="9"/>
  <c r="C34" i="1"/>
  <c r="C82" i="1"/>
  <c r="K22" i="14"/>
  <c r="K100" i="14"/>
  <c r="K139" i="14"/>
  <c r="B41" i="14"/>
  <c r="B80" i="14"/>
  <c r="B119" i="14"/>
  <c r="B158" i="14"/>
  <c r="K61" i="14"/>
  <c r="K178" i="14"/>
  <c r="K2" i="14"/>
  <c r="K41" i="14"/>
  <c r="K80" i="14"/>
  <c r="K119" i="14"/>
  <c r="L7" i="9"/>
  <c r="L20" i="7"/>
  <c r="L7" i="6"/>
  <c r="E78" i="1"/>
  <c r="C22" i="11" s="1"/>
  <c r="E77" i="1"/>
  <c r="C21" i="11" s="1"/>
  <c r="E45" i="1"/>
  <c r="B7" i="11"/>
  <c r="E80" i="1"/>
  <c r="C24" i="11" s="1"/>
  <c r="B7" i="6"/>
  <c r="C54" i="1"/>
  <c r="C9" i="9" s="1"/>
  <c r="E28" i="1"/>
  <c r="C20" i="7" s="1"/>
  <c r="C28" i="1"/>
  <c r="C7" i="7" s="1"/>
  <c r="E40" i="1"/>
  <c r="C20" i="8" s="1"/>
  <c r="E31" i="1"/>
  <c r="C23" i="7" s="1"/>
  <c r="C30" i="1"/>
  <c r="C9" i="7" s="1"/>
  <c r="E18" i="1"/>
  <c r="C22" i="6" s="1"/>
  <c r="C21" i="1"/>
  <c r="E55" i="1"/>
  <c r="C23" i="9" s="1"/>
  <c r="E88" i="1"/>
  <c r="C20" i="12" s="1"/>
  <c r="E43" i="1"/>
  <c r="C23" i="8" s="1"/>
  <c r="E79" i="1"/>
  <c r="C23" i="11" s="1"/>
  <c r="C81" i="1"/>
  <c r="C12" i="11" s="1"/>
  <c r="E93" i="1"/>
  <c r="C90" i="1"/>
  <c r="C9" i="12" s="1"/>
  <c r="B7" i="12"/>
  <c r="E68" i="1"/>
  <c r="C24" i="10" s="1"/>
  <c r="C67" i="1"/>
  <c r="C10" i="10" s="1"/>
  <c r="E64" i="1"/>
  <c r="C20" i="10" s="1"/>
  <c r="E56" i="1"/>
  <c r="C24" i="9" s="1"/>
  <c r="E42" i="1"/>
  <c r="C22" i="8" s="1"/>
  <c r="C41" i="1"/>
  <c r="C8" i="8" s="1"/>
  <c r="E29" i="1"/>
  <c r="C21" i="7" s="1"/>
  <c r="E44" i="1"/>
  <c r="C24" i="8" s="1"/>
  <c r="E30" i="1"/>
  <c r="C22" i="7" s="1"/>
  <c r="C68" i="1"/>
  <c r="C11" i="10" s="1"/>
  <c r="C19" i="1"/>
  <c r="C10" i="6" s="1"/>
  <c r="E41" i="1"/>
  <c r="C21" i="8" s="1"/>
  <c r="C40" i="1"/>
  <c r="C7" i="8" s="1"/>
  <c r="C79" i="1"/>
  <c r="C10" i="11" s="1"/>
  <c r="E67" i="1"/>
  <c r="C23" i="10" s="1"/>
  <c r="C91" i="1"/>
  <c r="C10" i="12" s="1"/>
  <c r="E16" i="1"/>
  <c r="C20" i="6" s="1"/>
  <c r="E76" i="1"/>
  <c r="C20" i="11" s="1"/>
  <c r="E92" i="1"/>
  <c r="C24" i="12" s="1"/>
  <c r="E90" i="1"/>
  <c r="C22" i="12" s="1"/>
  <c r="C93" i="1"/>
  <c r="C12" i="12" s="1"/>
  <c r="C89" i="1"/>
  <c r="C8" i="12" s="1"/>
  <c r="C66" i="1"/>
  <c r="C9" i="10" s="1"/>
  <c r="E6" i="1"/>
  <c r="C22" i="2" s="1"/>
  <c r="AB25" i="5"/>
  <c r="AB21" i="5"/>
  <c r="AB20" i="5"/>
  <c r="AB24" i="5"/>
  <c r="AB22" i="5"/>
  <c r="AB19" i="5"/>
  <c r="E65" i="1"/>
  <c r="C21" i="10" s="1"/>
  <c r="E53" i="1"/>
  <c r="C21" i="9" s="1"/>
  <c r="E20" i="1"/>
  <c r="C24" i="6" s="1"/>
  <c r="E32" i="1"/>
  <c r="C24" i="7" s="1"/>
  <c r="C20" i="1"/>
  <c r="C11" i="6" s="1"/>
  <c r="C32" i="1"/>
  <c r="C11" i="7" s="1"/>
  <c r="C53" i="1"/>
  <c r="C8" i="9" s="1"/>
  <c r="M24" i="14"/>
  <c r="M141" i="14"/>
  <c r="E89" i="1"/>
  <c r="C21" i="12" s="1"/>
  <c r="E91" i="1"/>
  <c r="C23" i="12" s="1"/>
  <c r="C42" i="1"/>
  <c r="C9" i="8" s="1"/>
  <c r="C80" i="1"/>
  <c r="C11" i="11" s="1"/>
  <c r="C31" i="1"/>
  <c r="C10" i="7" s="1"/>
  <c r="C7" i="1"/>
  <c r="C10" i="2" s="1"/>
  <c r="E19" i="1"/>
  <c r="C23" i="6" s="1"/>
  <c r="E54" i="1"/>
  <c r="C22" i="9" s="1"/>
  <c r="C52" i="1"/>
  <c r="C7" i="9" s="1"/>
  <c r="C64" i="1"/>
  <c r="C7" i="10" s="1"/>
  <c r="E69" i="1"/>
  <c r="C92" i="1"/>
  <c r="C11" i="12" s="1"/>
  <c r="C8" i="1"/>
  <c r="C11" i="2" s="1"/>
  <c r="C17" i="1"/>
  <c r="C8" i="6" s="1"/>
  <c r="C33" i="1"/>
  <c r="C12" i="7" s="1"/>
  <c r="C57" i="1"/>
  <c r="C12" i="9" s="1"/>
  <c r="G6" i="13"/>
  <c r="M82" i="14"/>
  <c r="D142" i="14"/>
  <c r="K8" i="13"/>
  <c r="L20" i="2"/>
  <c r="C4" i="1"/>
  <c r="C7" i="2" s="1"/>
  <c r="B7" i="2"/>
  <c r="AB23" i="5"/>
  <c r="L20" i="6"/>
  <c r="E8" i="1"/>
  <c r="C24" i="2" s="1"/>
  <c r="B20" i="2"/>
  <c r="E4" i="1"/>
  <c r="C20" i="2" s="1"/>
  <c r="C45" i="1"/>
  <c r="C12" i="8" s="1"/>
  <c r="L7" i="10"/>
  <c r="C29" i="1"/>
  <c r="C8" i="7" s="1"/>
  <c r="E52" i="1"/>
  <c r="C20" i="9" s="1"/>
  <c r="E7" i="1"/>
  <c r="C23" i="2" s="1"/>
  <c r="E5" i="1"/>
  <c r="C21" i="2" s="1"/>
  <c r="E17" i="1"/>
  <c r="C21" i="6" s="1"/>
  <c r="C56" i="1"/>
  <c r="C11" i="9" s="1"/>
  <c r="C9" i="1"/>
  <c r="C12" i="2" s="1"/>
  <c r="F6" i="13"/>
  <c r="R161" i="14"/>
  <c r="M25" i="14"/>
  <c r="D44" i="14"/>
  <c r="G10" i="13"/>
  <c r="D122" i="14"/>
  <c r="G12" i="13"/>
  <c r="D161" i="14"/>
  <c r="G7" i="13"/>
  <c r="M142" i="14"/>
  <c r="G9" i="13"/>
  <c r="G16" i="13"/>
  <c r="D103" i="14"/>
  <c r="C44" i="1"/>
  <c r="C11" i="8" s="1"/>
  <c r="L20" i="9"/>
  <c r="M44" i="14"/>
  <c r="G11" i="13"/>
  <c r="M64" i="14"/>
  <c r="G8" i="13"/>
  <c r="G15" i="13"/>
  <c r="M83" i="14"/>
  <c r="D64" i="14"/>
  <c r="M160" i="14"/>
  <c r="D8" i="13"/>
  <c r="M63" i="14"/>
  <c r="D14" i="13"/>
  <c r="D141" i="14"/>
  <c r="C77" i="1"/>
  <c r="C8" i="11" s="1"/>
  <c r="D15" i="13"/>
  <c r="D13" i="13"/>
  <c r="D63" i="14"/>
  <c r="C43" i="1"/>
  <c r="C10" i="8" s="1"/>
  <c r="D102" i="14"/>
  <c r="D7" i="13"/>
  <c r="D12" i="13"/>
  <c r="D10" i="13"/>
  <c r="K6" i="13" l="1"/>
  <c r="K10" i="13"/>
  <c r="K7" i="13"/>
  <c r="K14" i="13"/>
  <c r="K13" i="13"/>
  <c r="K16" i="13"/>
  <c r="K15" i="13"/>
  <c r="K9" i="13"/>
  <c r="K12" i="13"/>
  <c r="P8" i="13"/>
  <c r="N10" i="13"/>
  <c r="P13" i="13"/>
  <c r="S13" i="13" s="1"/>
  <c r="P11" i="13"/>
  <c r="P6" i="13"/>
  <c r="M12" i="13"/>
  <c r="O11" i="13"/>
  <c r="O10" i="13"/>
  <c r="O12" i="13"/>
  <c r="O8" i="13"/>
  <c r="O15" i="13"/>
  <c r="N13" i="13"/>
  <c r="O9" i="13"/>
  <c r="N12" i="13"/>
  <c r="M6" i="13"/>
  <c r="L13" i="13"/>
  <c r="L12" i="13"/>
  <c r="L6" i="13"/>
  <c r="O6" i="13"/>
  <c r="O16" i="13"/>
  <c r="N6" i="13"/>
  <c r="M13" i="13"/>
  <c r="P16" i="13"/>
  <c r="P14" i="13"/>
  <c r="N11" i="13"/>
  <c r="N9" i="13"/>
  <c r="N16" i="13"/>
  <c r="O7" i="13"/>
  <c r="M16" i="13"/>
  <c r="P7" i="13"/>
  <c r="M10" i="13"/>
  <c r="N14" i="13"/>
  <c r="P9" i="13"/>
  <c r="P15" i="13"/>
  <c r="P12" i="13"/>
  <c r="S12" i="13" s="1"/>
  <c r="P10" i="13"/>
  <c r="O14" i="13"/>
  <c r="O13" i="13"/>
  <c r="N15" i="13"/>
  <c r="N8" i="13"/>
  <c r="N7" i="13"/>
  <c r="M7" i="13"/>
  <c r="M9" i="13"/>
  <c r="M14" i="13"/>
  <c r="L16" i="13"/>
  <c r="L9" i="13"/>
  <c r="L8" i="13"/>
  <c r="L11" i="13"/>
  <c r="L7" i="13"/>
  <c r="L10" i="13"/>
  <c r="J7" i="13"/>
  <c r="J15" i="13"/>
  <c r="J16" i="13"/>
  <c r="J13" i="13"/>
  <c r="J11" i="13"/>
  <c r="J6" i="13"/>
  <c r="J12" i="13"/>
  <c r="M8" i="13"/>
  <c r="M15" i="13"/>
  <c r="L14" i="13"/>
  <c r="J14" i="13"/>
  <c r="I13" i="13"/>
  <c r="I8" i="13"/>
  <c r="I6" i="13"/>
  <c r="I14" i="13"/>
  <c r="I12" i="13"/>
  <c r="I15" i="13"/>
  <c r="I10" i="13"/>
  <c r="I11" i="13"/>
  <c r="I9" i="13"/>
  <c r="I16" i="13"/>
  <c r="I7" i="13"/>
  <c r="M11" i="13"/>
  <c r="J8" i="13"/>
  <c r="J9" i="13"/>
  <c r="L15" i="13"/>
  <c r="J10" i="13"/>
  <c r="S15" i="13" l="1"/>
  <c r="S7" i="13"/>
  <c r="S16" i="13"/>
  <c r="S9" i="13"/>
  <c r="T9" i="13" s="1"/>
  <c r="S6" i="13"/>
  <c r="S8" i="13"/>
  <c r="S10" i="13"/>
  <c r="S14" i="13"/>
  <c r="S11" i="13"/>
  <c r="T11" i="13" l="1"/>
  <c r="T7" i="13"/>
  <c r="T16" i="13"/>
  <c r="T14" i="13"/>
  <c r="T15" i="13"/>
  <c r="T8" i="13"/>
  <c r="T10" i="13"/>
  <c r="T6" i="13"/>
  <c r="T13" i="13"/>
  <c r="T12" i="13"/>
</calcChain>
</file>

<file path=xl/sharedStrings.xml><?xml version="1.0" encoding="utf-8"?>
<sst xmlns="http://schemas.openxmlformats.org/spreadsheetml/2006/main" count="875" uniqueCount="112">
  <si>
    <t>CRO</t>
  </si>
  <si>
    <t>AK Rudolf Fizir</t>
  </si>
  <si>
    <t>Frančić, Nikola</t>
  </si>
  <si>
    <t>Geci, Filip</t>
  </si>
  <si>
    <t>MK Zaprešić</t>
  </si>
  <si>
    <t>Kosir, Damir</t>
  </si>
  <si>
    <t>SLO</t>
  </si>
  <si>
    <t>Videnšek, Tone</t>
  </si>
  <si>
    <t>RB</t>
  </si>
  <si>
    <t>Prezime, ime</t>
  </si>
  <si>
    <t>Jr.</t>
  </si>
  <si>
    <t>Država</t>
  </si>
  <si>
    <t>Aeroklub</t>
  </si>
  <si>
    <t>Dozvola</t>
  </si>
  <si>
    <t>Kanal 1</t>
  </si>
  <si>
    <t>kanal 2</t>
  </si>
  <si>
    <t>Natjecatelj</t>
  </si>
  <si>
    <t>St.Broj</t>
  </si>
  <si>
    <t>Turnus 1</t>
  </si>
  <si>
    <t>G1</t>
  </si>
  <si>
    <t>G2</t>
  </si>
  <si>
    <t>G3</t>
  </si>
  <si>
    <t>Turnus 2</t>
  </si>
  <si>
    <t>Turnus 3</t>
  </si>
  <si>
    <t>Turnus 4</t>
  </si>
  <si>
    <t>Turnus 5</t>
  </si>
  <si>
    <t>Turnus 6</t>
  </si>
  <si>
    <t>St. Br.</t>
  </si>
  <si>
    <t>Grupa 1</t>
  </si>
  <si>
    <t>Grupa 2</t>
  </si>
  <si>
    <t>St.Br.</t>
  </si>
  <si>
    <t>Sekunde</t>
  </si>
  <si>
    <t>Minute</t>
  </si>
  <si>
    <t>Stotinke</t>
  </si>
  <si>
    <t>Slijetanje</t>
  </si>
  <si>
    <t>Rezultat</t>
  </si>
  <si>
    <t>Bodovi</t>
  </si>
  <si>
    <t>Turnus 7</t>
  </si>
  <si>
    <t>Turnus 8</t>
  </si>
  <si>
    <t>Plasman</t>
  </si>
  <si>
    <t>Kazna</t>
  </si>
  <si>
    <t>Ukupno</t>
  </si>
  <si>
    <t>1.</t>
  </si>
  <si>
    <t>2.</t>
  </si>
  <si>
    <t>Jr</t>
  </si>
  <si>
    <t xml:space="preserve"> 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</si>
  <si>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</si>
  <si>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</si>
  <si>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</si>
  <si>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</si>
  <si>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</si>
  <si>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</si>
  <si>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</si>
  <si>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</si>
  <si>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</si>
  <si>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0-1</t>
  </si>
  <si>
    <t>1-2</t>
  </si>
  <si>
    <t>2-3</t>
  </si>
  <si>
    <t>3-4</t>
  </si>
  <si>
    <t>4-5</t>
  </si>
  <si>
    <t>5-6</t>
  </si>
  <si>
    <t>6-7</t>
  </si>
  <si>
    <t>7-8</t>
  </si>
  <si>
    <t>8-9</t>
  </si>
  <si>
    <t>9-10</t>
  </si>
  <si>
    <t>10-11</t>
  </si>
  <si>
    <t>11-12</t>
  </si>
  <si>
    <t>12-13</t>
  </si>
  <si>
    <t>13-14</t>
  </si>
  <si>
    <t>14-15</t>
  </si>
  <si>
    <t>&gt; 15</t>
  </si>
  <si>
    <t>St.Broj:</t>
  </si>
  <si>
    <t xml:space="preserve">  NATJECATELJ</t>
  </si>
  <si>
    <t xml:space="preserve">  AEROKLUB</t>
  </si>
  <si>
    <t>LET</t>
  </si>
  <si>
    <t>Grupa</t>
  </si>
  <si>
    <t>SLIJETANJE</t>
  </si>
  <si>
    <t>OK</t>
  </si>
  <si>
    <t>⃝</t>
  </si>
  <si>
    <t>Napomene:</t>
  </si>
  <si>
    <t xml:space="preserve"> St.Broj:</t>
  </si>
  <si>
    <t xml:space="preserve"> Država</t>
  </si>
  <si>
    <t xml:space="preserve"> *** U gornju tablicu kopirati podatke iz prijava ***</t>
  </si>
  <si>
    <t xml:space="preserve"> *** upisati samo Startni Broj uz natjecatelja (sve ostalo je linkano) ***</t>
  </si>
  <si>
    <t>%</t>
  </si>
  <si>
    <t>(jr)</t>
  </si>
  <si>
    <t>Hrastovec, Krešimir</t>
  </si>
  <si>
    <t>Tucman, Alen</t>
  </si>
  <si>
    <t>Urbančič, Grega</t>
  </si>
  <si>
    <t>Urbančič, Luka</t>
  </si>
  <si>
    <t xml:space="preserve">Turnus 8 </t>
  </si>
  <si>
    <t>Parovi</t>
  </si>
  <si>
    <t>Zbroj</t>
  </si>
  <si>
    <t>Boja</t>
  </si>
  <si>
    <t>DMP-Murska Sobota</t>
  </si>
  <si>
    <t>F - 020</t>
  </si>
  <si>
    <t>-</t>
  </si>
  <si>
    <t>F-015</t>
  </si>
  <si>
    <t>F 001</t>
  </si>
  <si>
    <t>Mihajlović, Saša</t>
  </si>
  <si>
    <t>F-063</t>
  </si>
  <si>
    <t>F-004</t>
  </si>
  <si>
    <t>Podbregar, Matjaž</t>
  </si>
  <si>
    <t>AK Milan B.Litija</t>
  </si>
  <si>
    <t>Lovše, Mirko</t>
  </si>
  <si>
    <t>AK. Milan B. Litija</t>
  </si>
  <si>
    <t>AK-Ptuj</t>
  </si>
  <si>
    <t>Naziv  natjecanja:</t>
  </si>
  <si>
    <t>Mjesto i datum:</t>
  </si>
  <si>
    <t>Zaprešić, 10.5.2015.</t>
  </si>
  <si>
    <t>Zaprešić,</t>
  </si>
  <si>
    <t>7. Zaprešićki elektro kup F5J-400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</si>
</sst>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/\ \ h:mm"/>
  </numFmts>
  <fonts count="1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8"/>
      <color rgb="FF383B3F"/>
      <name val="Verdana"/>
      <family val="2"/>
      <charset val="238"/>
    </font>
    <font>
      <sz val="14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  <font>
      <sz val="28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6"/>
      <color theme="1"/>
      <name val="Calibri"/>
      <family val="2"/>
      <charset val="238"/>
    </font>
    <font>
      <b/>
      <sz val="11"/>
      <color rgb="FFFF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20"/>
      <color theme="1"/>
      <name val="Arial"/>
      <family val="2"/>
      <charset val="238"/>
    </font>
    <font>
      <b/>
      <sz val="14"/>
      <color theme="1"/>
      <name val="Arial"/>
      <family val="2"/>
      <charset val="238"/>
    </font>
  </fonts>
  <fills count="1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4.9989318521683403E-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0" fillId="2" borderId="0" xfId="0" applyFill="1"/>
    <xf numFmtId="0" fontId="0" fillId="2" borderId="1" xfId="0" applyFill="1" applyBorder="1"/>
    <xf numFmtId="0" fontId="3" fillId="0" borderId="1" xfId="0" applyFont="1" applyBorder="1" applyAlignment="1">
      <alignment horizontal="right" vertical="center" wrapText="1"/>
    </xf>
    <xf numFmtId="0" fontId="0" fillId="0" borderId="1" xfId="0" applyBorder="1"/>
    <xf numFmtId="0" fontId="0" fillId="3" borderId="1" xfId="0" applyFill="1" applyBorder="1"/>
    <xf numFmtId="0" fontId="0" fillId="0" borderId="0" xfId="0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0" xfId="0" applyFill="1"/>
    <xf numFmtId="0" fontId="0" fillId="5" borderId="2" xfId="0" applyFill="1" applyBorder="1"/>
    <xf numFmtId="0" fontId="4" fillId="6" borderId="3" xfId="0" applyFont="1" applyFill="1" applyBorder="1"/>
    <xf numFmtId="0" fontId="0" fillId="6" borderId="4" xfId="0" applyFill="1" applyBorder="1"/>
    <xf numFmtId="0" fontId="5" fillId="7" borderId="3" xfId="0" applyFont="1" applyFill="1" applyBorder="1"/>
    <xf numFmtId="0" fontId="0" fillId="7" borderId="5" xfId="0" applyFill="1" applyBorder="1"/>
    <xf numFmtId="0" fontId="0" fillId="0" borderId="0" xfId="0" applyBorder="1"/>
    <xf numFmtId="0" fontId="6" fillId="0" borderId="0" xfId="0" applyFont="1"/>
    <xf numFmtId="0" fontId="0" fillId="4" borderId="1" xfId="0" applyFill="1" applyBorder="1"/>
    <xf numFmtId="0" fontId="0" fillId="8" borderId="1" xfId="0" applyFill="1" applyBorder="1"/>
    <xf numFmtId="0" fontId="0" fillId="9" borderId="1" xfId="0" applyFill="1" applyBorder="1"/>
    <xf numFmtId="0" fontId="1" fillId="5" borderId="1" xfId="0" applyFont="1" applyFill="1" applyBorder="1"/>
    <xf numFmtId="2" fontId="0" fillId="0" borderId="1" xfId="0" applyNumberFormat="1" applyBorder="1"/>
    <xf numFmtId="0" fontId="6" fillId="10" borderId="3" xfId="0" applyFont="1" applyFill="1" applyBorder="1"/>
    <xf numFmtId="0" fontId="0" fillId="10" borderId="5" xfId="0" applyFill="1" applyBorder="1"/>
    <xf numFmtId="0" fontId="0" fillId="10" borderId="4" xfId="0" applyFill="1" applyBorder="1"/>
    <xf numFmtId="0" fontId="7" fillId="10" borderId="3" xfId="0" applyFont="1" applyFill="1" applyBorder="1"/>
    <xf numFmtId="0" fontId="8" fillId="2" borderId="1" xfId="0" applyFont="1" applyFill="1" applyBorder="1"/>
    <xf numFmtId="0" fontId="0" fillId="0" borderId="6" xfId="0" quotePrefix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quotePrefix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quotePrefix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/>
    <xf numFmtId="0" fontId="9" fillId="0" borderId="12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9" fillId="0" borderId="14" xfId="0" applyFont="1" applyBorder="1" applyAlignment="1">
      <alignment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1" xfId="0" applyFont="1" applyBorder="1" applyAlignment="1">
      <alignment vertical="center" wrapText="1"/>
    </xf>
    <xf numFmtId="0" fontId="9" fillId="0" borderId="23" xfId="0" applyFont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9" fillId="0" borderId="25" xfId="0" applyFont="1" applyBorder="1" applyAlignment="1">
      <alignment vertical="center" wrapText="1"/>
    </xf>
    <xf numFmtId="0" fontId="9" fillId="0" borderId="26" xfId="0" applyFont="1" applyBorder="1" applyAlignment="1">
      <alignment vertical="center" wrapText="1"/>
    </xf>
    <xf numFmtId="0" fontId="12" fillId="0" borderId="27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28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9" fillId="0" borderId="30" xfId="0" applyFont="1" applyBorder="1" applyAlignment="1">
      <alignment vertical="center" wrapText="1"/>
    </xf>
    <xf numFmtId="0" fontId="9" fillId="0" borderId="31" xfId="0" applyFont="1" applyBorder="1" applyAlignment="1">
      <alignment vertical="center" wrapText="1"/>
    </xf>
    <xf numFmtId="0" fontId="12" fillId="0" borderId="32" xfId="0" applyFont="1" applyBorder="1" applyAlignment="1">
      <alignment horizontal="center" vertical="center" wrapText="1"/>
    </xf>
    <xf numFmtId="0" fontId="9" fillId="2" borderId="33" xfId="0" applyFont="1" applyFill="1" applyBorder="1" applyAlignment="1">
      <alignment horizontal="center" vertical="center" wrapText="1"/>
    </xf>
    <xf numFmtId="0" fontId="9" fillId="2" borderId="34" xfId="0" applyFont="1" applyFill="1" applyBorder="1" applyAlignment="1">
      <alignment horizontal="center" vertical="center" wrapText="1"/>
    </xf>
    <xf numFmtId="0" fontId="9" fillId="2" borderId="35" xfId="0" applyFont="1" applyFill="1" applyBorder="1" applyAlignment="1">
      <alignment horizontal="center" vertical="center" wrapText="1"/>
    </xf>
    <xf numFmtId="0" fontId="9" fillId="2" borderId="36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37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3" fillId="2" borderId="0" xfId="0" applyFont="1" applyFill="1"/>
    <xf numFmtId="0" fontId="2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2" fontId="8" fillId="0" borderId="1" xfId="0" applyNumberFormat="1" applyFont="1" applyBorder="1" applyAlignment="1">
      <alignment vertical="center"/>
    </xf>
    <xf numFmtId="2" fontId="14" fillId="0" borderId="1" xfId="0" applyNumberFormat="1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64" fontId="4" fillId="0" borderId="0" xfId="0" applyNumberFormat="1" applyFont="1" applyAlignment="1">
      <alignment vertical="center"/>
    </xf>
    <xf numFmtId="0" fontId="8" fillId="2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10" fontId="8" fillId="0" borderId="1" xfId="0" applyNumberFormat="1" applyFont="1" applyBorder="1" applyAlignment="1">
      <alignment vertical="center"/>
    </xf>
    <xf numFmtId="0" fontId="14" fillId="2" borderId="1" xfId="0" applyFont="1" applyFill="1" applyBorder="1" applyAlignment="1">
      <alignment horizontal="right"/>
    </xf>
    <xf numFmtId="0" fontId="0" fillId="0" borderId="0" xfId="0"/>
    <xf numFmtId="0" fontId="3" fillId="0" borderId="0" xfId="0" applyFont="1" applyBorder="1" applyAlignment="1">
      <alignment horizontal="right" vertical="center" wrapText="1"/>
    </xf>
    <xf numFmtId="0" fontId="0" fillId="5" borderId="1" xfId="0" applyFill="1" applyBorder="1"/>
    <xf numFmtId="0" fontId="0" fillId="11" borderId="0" xfId="0" applyFill="1"/>
    <xf numFmtId="0" fontId="0" fillId="12" borderId="1" xfId="0" applyFill="1" applyBorder="1"/>
    <xf numFmtId="0" fontId="0" fillId="13" borderId="1" xfId="0" applyFill="1" applyBorder="1"/>
    <xf numFmtId="0" fontId="0" fillId="0" borderId="1" xfId="0" applyFill="1" applyBorder="1"/>
    <xf numFmtId="0" fontId="0" fillId="14" borderId="1" xfId="0" applyFill="1" applyBorder="1"/>
    <xf numFmtId="0" fontId="0" fillId="15" borderId="8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0" borderId="0" xfId="0"/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0" xfId="0" applyBorder="1"/>
    <xf numFmtId="0" fontId="0" fillId="0" borderId="38" xfId="0" applyBorder="1"/>
    <xf numFmtId="0" fontId="0" fillId="0" borderId="11" xfId="0" applyBorder="1"/>
    <xf numFmtId="0" fontId="0" fillId="16" borderId="1" xfId="0" applyFill="1" applyBorder="1"/>
    <xf numFmtId="0" fontId="0" fillId="17" borderId="1" xfId="0" applyFill="1" applyBorder="1"/>
    <xf numFmtId="0" fontId="0" fillId="0" borderId="1" xfId="0" applyFill="1" applyBorder="1" applyAlignment="1">
      <alignment horizontal="center"/>
    </xf>
    <xf numFmtId="0" fontId="0" fillId="0" borderId="0" xfId="0" applyFill="1"/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15" fillId="0" borderId="45" xfId="0" applyFont="1" applyBorder="1" applyAlignment="1">
      <alignment horizontal="right" vertical="center" wrapText="1"/>
    </xf>
    <xf numFmtId="0" fontId="15" fillId="0" borderId="46" xfId="0" applyFont="1" applyBorder="1" applyAlignment="1">
      <alignment horizontal="right" vertical="center" wrapText="1"/>
    </xf>
    <xf numFmtId="0" fontId="15" fillId="0" borderId="47" xfId="0" applyFont="1" applyBorder="1" applyAlignment="1">
      <alignment horizontal="right" vertical="center" wrapText="1"/>
    </xf>
    <xf numFmtId="0" fontId="9" fillId="0" borderId="39" xfId="0" applyFont="1" applyBorder="1" applyAlignment="1">
      <alignment horizontal="left" vertical="center" wrapText="1"/>
    </xf>
    <xf numFmtId="0" fontId="9" fillId="0" borderId="40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 indent="1"/>
    </xf>
    <xf numFmtId="0" fontId="10" fillId="0" borderId="14" xfId="0" applyFont="1" applyBorder="1" applyAlignment="1">
      <alignment horizontal="left" vertical="center" wrapText="1" indent="1"/>
    </xf>
    <xf numFmtId="0" fontId="10" fillId="0" borderId="40" xfId="0" applyFont="1" applyBorder="1" applyAlignment="1">
      <alignment horizontal="left" vertical="center" wrapText="1" indent="1"/>
    </xf>
    <xf numFmtId="0" fontId="9" fillId="0" borderId="41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42" xfId="0" applyFont="1" applyBorder="1" applyAlignment="1">
      <alignment vertical="center" wrapText="1"/>
    </xf>
    <xf numFmtId="0" fontId="9" fillId="0" borderId="43" xfId="0" applyFont="1" applyBorder="1" applyAlignment="1">
      <alignment vertical="center" wrapText="1"/>
    </xf>
    <xf numFmtId="0" fontId="9" fillId="0" borderId="44" xfId="0" applyFont="1" applyBorder="1" applyAlignment="1">
      <alignment vertical="center" wrapText="1"/>
    </xf>
    <xf numFmtId="0" fontId="9" fillId="0" borderId="45" xfId="0" applyFont="1" applyBorder="1" applyAlignment="1">
      <alignment vertical="center" wrapText="1"/>
    </xf>
    <xf numFmtId="0" fontId="9" fillId="0" borderId="46" xfId="0" applyFont="1" applyBorder="1" applyAlignment="1">
      <alignment vertical="center" wrapText="1"/>
    </xf>
    <xf numFmtId="0" fontId="9" fillId="0" borderId="47" xfId="0" applyFont="1" applyBorder="1" applyAlignment="1">
      <alignment vertical="center" wrapText="1"/>
    </xf>
    <xf numFmtId="0" fontId="16" fillId="0" borderId="3" xfId="0" applyFont="1" applyBorder="1" applyAlignment="1">
      <alignment horizontal="left" vertical="center" wrapText="1"/>
    </xf>
    <xf numFmtId="0" fontId="16" fillId="0" borderId="5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0" fontId="9" fillId="0" borderId="48" xfId="0" applyFont="1" applyBorder="1" applyAlignment="1">
      <alignment horizontal="center" vertical="center" wrapText="1"/>
    </xf>
    <xf numFmtId="0" fontId="9" fillId="0" borderId="49" xfId="0" applyFont="1" applyBorder="1" applyAlignment="1">
      <alignment horizontal="center" vertical="center" wrapText="1"/>
    </xf>
    <xf numFmtId="0" fontId="9" fillId="0" borderId="50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left" vertical="center" wrapText="1" indent="1"/>
    </xf>
    <xf numFmtId="0" fontId="17" fillId="0" borderId="14" xfId="0" applyFont="1" applyBorder="1" applyAlignment="1">
      <alignment horizontal="left" vertical="center" wrapText="1" indent="1"/>
    </xf>
    <xf numFmtId="0" fontId="17" fillId="0" borderId="20" xfId="0" applyFont="1" applyBorder="1" applyAlignment="1">
      <alignment horizontal="left" vertical="center" wrapText="1" indent="1"/>
    </xf>
    <xf numFmtId="0" fontId="0" fillId="7" borderId="48" xfId="0" applyFill="1" applyBorder="1" applyAlignment="1">
      <alignment horizontal="center"/>
    </xf>
    <xf numFmtId="0" fontId="0" fillId="7" borderId="49" xfId="0" applyFill="1" applyBorder="1" applyAlignment="1">
      <alignment horizontal="center"/>
    </xf>
    <xf numFmtId="0" fontId="0" fillId="7" borderId="51" xfId="0" applyFill="1" applyBorder="1" applyAlignment="1">
      <alignment horizontal="center"/>
    </xf>
  </cellXfs>
  <cellStyles count="1">
    <cellStyle name="Normal" xfId="0" builtinId="0"/>
  </cellStyles>
  <dxfs count="11">
    <dxf>
      <font>
        <b/>
        <i val="0"/>
      </font>
      <fill>
        <patternFill patternType="none">
          <bgColor indexed="65"/>
        </patternFill>
      </fill>
    </dxf>
    <dxf>
      <font>
        <u/>
      </font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ill>
        <patternFill>
          <bgColor theme="2" tint="-0.8999603259376811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workbookViewId="0">
      <selection activeCell="L15" sqref="L15"/>
    </sheetView>
  </sheetViews>
  <sheetFormatPr defaultRowHeight="18.75" customHeight="1" x14ac:dyDescent="0.3"/>
  <cols>
    <col min="1" max="1" width="6" customWidth="1"/>
    <col min="2" max="2" width="17.6640625" customWidth="1"/>
    <col min="3" max="3" width="5.44140625" customWidth="1"/>
    <col min="4" max="4" width="9.33203125" customWidth="1"/>
    <col min="5" max="5" width="21.6640625" bestFit="1" customWidth="1"/>
    <col min="6" max="6" width="10.5546875" bestFit="1" customWidth="1"/>
    <col min="7" max="8" width="8.44140625" customWidth="1"/>
    <col min="11" max="11" width="17.6640625" customWidth="1"/>
    <col min="12" max="12" width="4.6640625" customWidth="1"/>
    <col min="14" max="14" width="24.109375" customWidth="1"/>
  </cols>
  <sheetData>
    <row r="1" spans="1:14" ht="18.75" customHeight="1" x14ac:dyDescent="0.3">
      <c r="A1" s="2" t="s">
        <v>8</v>
      </c>
      <c r="B1" s="2" t="s">
        <v>9</v>
      </c>
      <c r="C1" s="2" t="s">
        <v>10</v>
      </c>
      <c r="D1" s="2" t="s">
        <v>11</v>
      </c>
      <c r="E1" s="2" t="s">
        <v>12</v>
      </c>
      <c r="F1" s="2" t="s">
        <v>13</v>
      </c>
      <c r="G1" s="2" t="s">
        <v>14</v>
      </c>
      <c r="H1" s="2" t="s">
        <v>15</v>
      </c>
      <c r="J1" s="5" t="s">
        <v>17</v>
      </c>
      <c r="K1" s="5" t="s">
        <v>16</v>
      </c>
      <c r="L1" s="5" t="s">
        <v>44</v>
      </c>
      <c r="M1" s="5" t="s">
        <v>11</v>
      </c>
      <c r="N1" s="5" t="s">
        <v>12</v>
      </c>
    </row>
    <row r="2" spans="1:14" ht="18.75" customHeight="1" x14ac:dyDescent="0.3">
      <c r="A2" s="3">
        <v>1</v>
      </c>
      <c r="B2" s="4" t="s">
        <v>88</v>
      </c>
      <c r="C2" s="4"/>
      <c r="D2" s="4" t="s">
        <v>6</v>
      </c>
      <c r="E2" s="4" t="s">
        <v>106</v>
      </c>
      <c r="F2" s="4"/>
      <c r="G2" s="4">
        <v>2.4</v>
      </c>
      <c r="H2" s="4"/>
      <c r="J2" s="72">
        <v>1</v>
      </c>
      <c r="K2" s="4" t="str">
        <f>B2</f>
        <v>Urbančič, Grega</v>
      </c>
      <c r="L2" s="4" t="s">
        <v>45</v>
      </c>
      <c r="M2" s="4" t="str">
        <f>D2</f>
        <v>SLO</v>
      </c>
      <c r="N2" s="4" t="str">
        <f>E2</f>
        <v>AK-Ptuj</v>
      </c>
    </row>
    <row r="3" spans="1:14" ht="18.75" customHeight="1" x14ac:dyDescent="0.3">
      <c r="A3" s="3">
        <v>2</v>
      </c>
      <c r="B3" s="4" t="s">
        <v>89</v>
      </c>
      <c r="C3" s="4" t="s">
        <v>85</v>
      </c>
      <c r="D3" s="4" t="s">
        <v>6</v>
      </c>
      <c r="E3" s="4" t="s">
        <v>106</v>
      </c>
      <c r="F3" s="4"/>
      <c r="G3" s="4">
        <v>2.4</v>
      </c>
      <c r="H3" s="4"/>
      <c r="J3" s="72">
        <v>2</v>
      </c>
      <c r="K3" s="4" t="str">
        <f t="shared" ref="K3:K12" si="0">B3</f>
        <v>Urbančič, Luka</v>
      </c>
      <c r="L3" s="4" t="s">
        <v>85</v>
      </c>
      <c r="M3" s="4" t="str">
        <f t="shared" ref="M3:M12" si="1">D3</f>
        <v>SLO</v>
      </c>
      <c r="N3" s="4" t="str">
        <f t="shared" ref="N3:N12" si="2">E3</f>
        <v>AK-Ptuj</v>
      </c>
    </row>
    <row r="4" spans="1:14" ht="18.75" customHeight="1" x14ac:dyDescent="0.3">
      <c r="A4" s="3">
        <v>3</v>
      </c>
      <c r="B4" s="4" t="s">
        <v>5</v>
      </c>
      <c r="C4" s="4"/>
      <c r="D4" s="4" t="s">
        <v>0</v>
      </c>
      <c r="E4" s="4" t="s">
        <v>4</v>
      </c>
      <c r="F4" s="4" t="s">
        <v>98</v>
      </c>
      <c r="G4" s="4">
        <v>2.4</v>
      </c>
      <c r="H4" s="4"/>
      <c r="J4" s="72">
        <v>3</v>
      </c>
      <c r="K4" s="4" t="str">
        <f t="shared" si="0"/>
        <v>Kosir, Damir</v>
      </c>
      <c r="L4" s="4" t="s">
        <v>45</v>
      </c>
      <c r="M4" s="4" t="str">
        <f t="shared" si="1"/>
        <v>CRO</v>
      </c>
      <c r="N4" s="4" t="str">
        <f t="shared" si="2"/>
        <v>MK Zaprešić</v>
      </c>
    </row>
    <row r="5" spans="1:14" ht="18.75" customHeight="1" x14ac:dyDescent="0.3">
      <c r="A5" s="3">
        <v>4</v>
      </c>
      <c r="B5" s="4" t="s">
        <v>87</v>
      </c>
      <c r="C5" s="4" t="s">
        <v>85</v>
      </c>
      <c r="D5" s="4" t="s">
        <v>0</v>
      </c>
      <c r="E5" s="4" t="s">
        <v>4</v>
      </c>
      <c r="F5" s="4" t="s">
        <v>101</v>
      </c>
      <c r="G5" s="4">
        <v>2.4</v>
      </c>
      <c r="H5" s="4"/>
      <c r="J5" s="72">
        <v>4</v>
      </c>
      <c r="K5" s="4" t="str">
        <f t="shared" si="0"/>
        <v>Tucman, Alen</v>
      </c>
      <c r="L5" s="4" t="s">
        <v>85</v>
      </c>
      <c r="M5" s="4" t="str">
        <f t="shared" si="1"/>
        <v>CRO</v>
      </c>
      <c r="N5" s="4" t="str">
        <f t="shared" si="2"/>
        <v>MK Zaprešić</v>
      </c>
    </row>
    <row r="6" spans="1:14" ht="18.75" customHeight="1" x14ac:dyDescent="0.3">
      <c r="A6" s="3">
        <v>5</v>
      </c>
      <c r="B6" s="4" t="s">
        <v>2</v>
      </c>
      <c r="C6" s="4"/>
      <c r="D6" s="4" t="s">
        <v>0</v>
      </c>
      <c r="E6" s="4" t="s">
        <v>1</v>
      </c>
      <c r="F6" s="4" t="s">
        <v>95</v>
      </c>
      <c r="G6" s="4">
        <v>42096</v>
      </c>
      <c r="H6" s="4" t="s">
        <v>96</v>
      </c>
      <c r="J6" s="72">
        <v>5</v>
      </c>
      <c r="K6" s="4" t="str">
        <f t="shared" si="0"/>
        <v>Frančić, Nikola</v>
      </c>
      <c r="L6" s="4" t="s">
        <v>45</v>
      </c>
      <c r="M6" s="4" t="str">
        <f t="shared" si="1"/>
        <v>CRO</v>
      </c>
      <c r="N6" s="4" t="str">
        <f t="shared" si="2"/>
        <v>AK Rudolf Fizir</v>
      </c>
    </row>
    <row r="7" spans="1:14" ht="18.75" customHeight="1" x14ac:dyDescent="0.3">
      <c r="A7" s="3">
        <v>6</v>
      </c>
      <c r="B7" s="4" t="s">
        <v>3</v>
      </c>
      <c r="C7" s="4"/>
      <c r="D7" s="4" t="s">
        <v>0</v>
      </c>
      <c r="E7" s="4" t="s">
        <v>1</v>
      </c>
      <c r="F7" s="4"/>
      <c r="G7" s="4">
        <v>42096</v>
      </c>
      <c r="H7" s="4"/>
      <c r="J7" s="72">
        <v>6</v>
      </c>
      <c r="K7" s="4" t="str">
        <f t="shared" si="0"/>
        <v>Geci, Filip</v>
      </c>
      <c r="L7" s="4" t="s">
        <v>45</v>
      </c>
      <c r="M7" s="4" t="str">
        <f t="shared" si="1"/>
        <v>CRO</v>
      </c>
      <c r="N7" s="4" t="str">
        <f t="shared" si="2"/>
        <v>AK Rudolf Fizir</v>
      </c>
    </row>
    <row r="8" spans="1:14" ht="18.75" customHeight="1" x14ac:dyDescent="0.3">
      <c r="A8" s="3">
        <v>7</v>
      </c>
      <c r="B8" s="4" t="s">
        <v>86</v>
      </c>
      <c r="C8" s="4"/>
      <c r="D8" s="4" t="s">
        <v>0</v>
      </c>
      <c r="E8" s="4" t="s">
        <v>4</v>
      </c>
      <c r="F8" s="4" t="s">
        <v>97</v>
      </c>
      <c r="G8" s="4">
        <v>2.4</v>
      </c>
      <c r="H8" s="4"/>
      <c r="J8" s="72">
        <v>7</v>
      </c>
      <c r="K8" s="4" t="str">
        <f t="shared" si="0"/>
        <v>Hrastovec, Krešimir</v>
      </c>
      <c r="L8" s="4" t="s">
        <v>45</v>
      </c>
      <c r="M8" s="4" t="str">
        <f t="shared" si="1"/>
        <v>CRO</v>
      </c>
      <c r="N8" s="4" t="str">
        <f t="shared" si="2"/>
        <v>MK Zaprešić</v>
      </c>
    </row>
    <row r="9" spans="1:14" ht="18.75" customHeight="1" x14ac:dyDescent="0.3">
      <c r="A9" s="3">
        <v>8</v>
      </c>
      <c r="B9" s="4" t="s">
        <v>7</v>
      </c>
      <c r="C9" s="4"/>
      <c r="D9" s="4" t="s">
        <v>6</v>
      </c>
      <c r="E9" s="4" t="s">
        <v>94</v>
      </c>
      <c r="F9" s="4">
        <v>143034</v>
      </c>
      <c r="G9" s="4">
        <v>2.4</v>
      </c>
      <c r="H9" s="4"/>
      <c r="J9" s="72">
        <v>8</v>
      </c>
      <c r="K9" s="4" t="str">
        <f t="shared" si="0"/>
        <v>Videnšek, Tone</v>
      </c>
      <c r="L9" s="4" t="s">
        <v>45</v>
      </c>
      <c r="M9" s="4" t="str">
        <f t="shared" si="1"/>
        <v>SLO</v>
      </c>
      <c r="N9" s="4" t="str">
        <f t="shared" si="2"/>
        <v>DMP-Murska Sobota</v>
      </c>
    </row>
    <row r="10" spans="1:14" ht="18.75" customHeight="1" x14ac:dyDescent="0.3">
      <c r="A10" s="3">
        <v>9</v>
      </c>
      <c r="B10" s="4" t="s">
        <v>99</v>
      </c>
      <c r="C10" s="4"/>
      <c r="D10" s="4" t="s">
        <v>0</v>
      </c>
      <c r="E10" s="4" t="s">
        <v>4</v>
      </c>
      <c r="F10" s="4" t="s">
        <v>100</v>
      </c>
      <c r="G10" s="4">
        <v>2.4</v>
      </c>
      <c r="H10" s="4"/>
      <c r="J10" s="72">
        <v>9</v>
      </c>
      <c r="K10" s="4" t="str">
        <f t="shared" si="0"/>
        <v>Mihajlović, Saša</v>
      </c>
      <c r="L10" s="4" t="s">
        <v>45</v>
      </c>
      <c r="M10" s="4" t="str">
        <f t="shared" si="1"/>
        <v>CRO</v>
      </c>
      <c r="N10" s="4" t="str">
        <f t="shared" si="2"/>
        <v>MK Zaprešić</v>
      </c>
    </row>
    <row r="11" spans="1:14" ht="18.75" customHeight="1" x14ac:dyDescent="0.3">
      <c r="A11" s="3">
        <v>10</v>
      </c>
      <c r="B11" s="4" t="s">
        <v>102</v>
      </c>
      <c r="C11" s="4"/>
      <c r="D11" s="4" t="s">
        <v>6</v>
      </c>
      <c r="E11" s="4" t="s">
        <v>103</v>
      </c>
      <c r="F11" s="4"/>
      <c r="G11" s="4">
        <v>2.4</v>
      </c>
      <c r="H11" s="4"/>
      <c r="J11" s="72">
        <v>10</v>
      </c>
      <c r="K11" s="4" t="str">
        <f t="shared" si="0"/>
        <v>Podbregar, Matjaž</v>
      </c>
      <c r="L11" s="4" t="s">
        <v>45</v>
      </c>
      <c r="M11" s="4" t="str">
        <f t="shared" si="1"/>
        <v>SLO</v>
      </c>
      <c r="N11" s="4" t="str">
        <f t="shared" si="2"/>
        <v>AK Milan B.Litija</v>
      </c>
    </row>
    <row r="12" spans="1:14" ht="18.75" customHeight="1" x14ac:dyDescent="0.3">
      <c r="A12" s="3">
        <v>11</v>
      </c>
      <c r="B12" s="4" t="s">
        <v>104</v>
      </c>
      <c r="C12" s="4"/>
      <c r="D12" s="4" t="s">
        <v>6</v>
      </c>
      <c r="E12" s="4" t="s">
        <v>105</v>
      </c>
      <c r="F12" s="4"/>
      <c r="G12" s="4">
        <v>35</v>
      </c>
      <c r="H12" s="4">
        <v>74</v>
      </c>
      <c r="J12" s="72">
        <v>11</v>
      </c>
      <c r="K12" s="4" t="str">
        <f t="shared" si="0"/>
        <v>Lovše, Mirko</v>
      </c>
      <c r="L12" s="4" t="s">
        <v>45</v>
      </c>
      <c r="M12" s="4" t="str">
        <f t="shared" si="1"/>
        <v>SLO</v>
      </c>
      <c r="N12" s="4" t="str">
        <f t="shared" si="2"/>
        <v>AK. Milan B. Litija</v>
      </c>
    </row>
    <row r="13" spans="1:14" ht="18.75" customHeight="1" x14ac:dyDescent="0.3">
      <c r="A13" s="3">
        <v>12</v>
      </c>
      <c r="B13" s="4"/>
      <c r="C13" s="4"/>
      <c r="D13" s="4"/>
      <c r="E13" s="4"/>
      <c r="F13" s="4"/>
      <c r="G13" s="4"/>
      <c r="H13" s="4"/>
      <c r="J13" s="72"/>
      <c r="K13" s="4"/>
      <c r="L13" s="4"/>
      <c r="M13" s="4"/>
      <c r="N13" s="4"/>
    </row>
    <row r="14" spans="1:14" ht="18.75" customHeight="1" x14ac:dyDescent="0.3">
      <c r="A14" s="3">
        <v>13</v>
      </c>
      <c r="B14" s="4"/>
      <c r="C14" s="4"/>
      <c r="D14" s="4"/>
      <c r="E14" s="4"/>
      <c r="F14" s="4"/>
      <c r="G14" s="4"/>
      <c r="H14" s="4"/>
      <c r="J14" s="72"/>
      <c r="K14" s="4"/>
      <c r="L14" s="4"/>
      <c r="M14" s="4"/>
      <c r="N14" s="4"/>
    </row>
    <row r="15" spans="1:14" ht="18.75" customHeight="1" x14ac:dyDescent="0.3">
      <c r="A15" s="3">
        <v>14</v>
      </c>
      <c r="B15" s="4"/>
      <c r="C15" s="4"/>
      <c r="D15" s="4"/>
      <c r="E15" s="4"/>
      <c r="F15" s="4"/>
      <c r="G15" s="4"/>
      <c r="H15" s="4"/>
      <c r="J15" s="72"/>
      <c r="K15" s="4"/>
      <c r="L15" s="4"/>
      <c r="M15" s="4"/>
      <c r="N15" s="4"/>
    </row>
    <row r="16" spans="1:14" ht="18.75" customHeight="1" x14ac:dyDescent="0.3">
      <c r="A16" s="3">
        <v>15</v>
      </c>
      <c r="B16" s="4"/>
      <c r="C16" s="4"/>
      <c r="D16" s="4"/>
      <c r="E16" s="4"/>
      <c r="F16" s="4"/>
      <c r="G16" s="4"/>
      <c r="H16" s="4"/>
      <c r="J16" s="72"/>
      <c r="K16" s="4"/>
      <c r="L16" s="4"/>
      <c r="M16" s="4"/>
      <c r="N16" s="4"/>
    </row>
    <row r="17" spans="1:14" ht="18.75" customHeight="1" x14ac:dyDescent="0.3">
      <c r="A17" s="3">
        <v>16</v>
      </c>
      <c r="B17" s="4"/>
      <c r="C17" s="4"/>
      <c r="D17" s="4"/>
      <c r="E17" s="4"/>
      <c r="F17" s="4"/>
      <c r="G17" s="4"/>
      <c r="H17" s="4"/>
      <c r="J17" s="72"/>
      <c r="K17" s="4"/>
      <c r="L17" s="4"/>
      <c r="M17" s="4"/>
      <c r="N17" s="4"/>
    </row>
    <row r="18" spans="1:14" ht="18.75" customHeight="1" x14ac:dyDescent="0.3">
      <c r="A18" s="3">
        <v>17</v>
      </c>
      <c r="B18" s="4"/>
      <c r="C18" s="4"/>
      <c r="D18" s="4"/>
      <c r="E18" s="4"/>
      <c r="F18" s="4"/>
      <c r="G18" s="4"/>
      <c r="H18" s="4"/>
      <c r="J18" s="72"/>
      <c r="K18" s="4"/>
      <c r="L18" s="4"/>
      <c r="M18" s="4"/>
      <c r="N18" s="4"/>
    </row>
    <row r="19" spans="1:14" ht="18.75" customHeight="1" x14ac:dyDescent="0.3">
      <c r="A19" s="3">
        <v>18</v>
      </c>
      <c r="B19" s="4"/>
      <c r="C19" s="4"/>
      <c r="D19" s="4"/>
      <c r="E19" s="4"/>
      <c r="F19" s="4"/>
      <c r="G19" s="4"/>
      <c r="H19" s="4"/>
      <c r="J19" s="72"/>
      <c r="K19" s="4"/>
      <c r="L19" s="4"/>
      <c r="M19" s="4"/>
      <c r="N19" s="4"/>
    </row>
    <row r="20" spans="1:14" ht="18.75" customHeight="1" x14ac:dyDescent="0.3">
      <c r="A20" s="3">
        <v>19</v>
      </c>
      <c r="B20" s="4"/>
      <c r="C20" s="4"/>
      <c r="D20" s="4"/>
      <c r="E20" s="4"/>
      <c r="F20" s="4"/>
      <c r="G20" s="4"/>
      <c r="H20" s="4"/>
      <c r="J20" s="72"/>
      <c r="K20" s="4"/>
      <c r="L20" s="4"/>
      <c r="M20" s="4"/>
      <c r="N20" s="4"/>
    </row>
    <row r="21" spans="1:14" s="84" customFormat="1" ht="18.75" customHeight="1" x14ac:dyDescent="0.3">
      <c r="A21" s="3">
        <v>20</v>
      </c>
      <c r="B21" s="4"/>
      <c r="C21" s="4"/>
      <c r="D21" s="4"/>
      <c r="E21" s="4"/>
      <c r="F21" s="4"/>
      <c r="G21" s="4"/>
      <c r="H21" s="4"/>
      <c r="J21" s="72"/>
      <c r="K21" s="4"/>
      <c r="L21" s="4" t="s">
        <v>45</v>
      </c>
      <c r="M21" s="4"/>
      <c r="N21" s="4"/>
    </row>
    <row r="22" spans="1:14" s="84" customFormat="1" ht="18.75" customHeight="1" x14ac:dyDescent="0.3">
      <c r="A22" s="3">
        <v>21</v>
      </c>
      <c r="B22" s="4"/>
      <c r="C22" s="4"/>
      <c r="D22" s="4"/>
      <c r="E22" s="4"/>
      <c r="F22" s="4"/>
      <c r="G22" s="4"/>
      <c r="H22" s="4"/>
      <c r="J22" s="72"/>
      <c r="K22" s="4"/>
      <c r="L22" s="4" t="s">
        <v>45</v>
      </c>
      <c r="M22" s="4"/>
      <c r="N22" s="4"/>
    </row>
    <row r="23" spans="1:14" s="84" customFormat="1" ht="18.75" customHeight="1" x14ac:dyDescent="0.3">
      <c r="A23" s="3">
        <v>22</v>
      </c>
      <c r="B23" s="4"/>
      <c r="C23" s="4"/>
      <c r="D23" s="4"/>
      <c r="E23" s="4"/>
      <c r="F23" s="4"/>
      <c r="G23" s="4"/>
      <c r="H23" s="4"/>
      <c r="J23" s="72"/>
      <c r="K23" s="4"/>
      <c r="L23" s="4" t="s">
        <v>45</v>
      </c>
      <c r="M23" s="4"/>
      <c r="N23" s="4"/>
    </row>
    <row r="24" spans="1:14" s="84" customFormat="1" ht="18.75" customHeight="1" x14ac:dyDescent="0.3">
      <c r="A24" s="85"/>
      <c r="B24" s="14"/>
      <c r="C24" s="14"/>
      <c r="D24" s="14"/>
      <c r="E24" s="14"/>
      <c r="F24" s="14"/>
      <c r="G24" s="14"/>
      <c r="H24" s="14"/>
    </row>
    <row r="25" spans="1:14" ht="18.75" customHeight="1" x14ac:dyDescent="0.3">
      <c r="A25" s="1" t="s">
        <v>82</v>
      </c>
      <c r="B25" s="1"/>
      <c r="C25" s="1"/>
      <c r="D25" s="1"/>
      <c r="E25" s="1"/>
      <c r="F25" s="1"/>
      <c r="G25" s="1"/>
      <c r="H25" s="1"/>
      <c r="J25" s="71" t="s">
        <v>83</v>
      </c>
      <c r="K25" s="1"/>
      <c r="L25" s="1"/>
      <c r="M25" s="1"/>
      <c r="N25" s="1"/>
    </row>
    <row r="28" spans="1:14" ht="18.75" customHeight="1" x14ac:dyDescent="0.3">
      <c r="B28" s="2" t="s">
        <v>107</v>
      </c>
      <c r="C28" s="110" t="s">
        <v>111</v>
      </c>
      <c r="D28" s="110"/>
      <c r="E28" s="110"/>
    </row>
    <row r="29" spans="1:14" ht="18.75" customHeight="1" x14ac:dyDescent="0.3">
      <c r="B29" s="2" t="s">
        <v>108</v>
      </c>
      <c r="C29" s="110" t="s">
        <v>109</v>
      </c>
      <c r="D29" s="110"/>
      <c r="E29" s="110"/>
    </row>
  </sheetData>
  <mergeCells count="2">
    <mergeCell ref="C28:E28"/>
    <mergeCell ref="C29:E29"/>
  </mergeCells>
  <pageMargins left="0.70866141732283472" right="0.70866141732283472" top="0.74803149606299213" bottom="0.74803149606299213" header="0.31496062992125984" footer="0.31496062992125984"/>
  <pageSetup paperSize="9" scale="12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197"/>
  <sheetViews>
    <sheetView topLeftCell="A102" zoomScaleNormal="100" workbookViewId="0">
      <selection activeCell="T113" sqref="T113"/>
    </sheetView>
  </sheetViews>
  <sheetFormatPr defaultRowHeight="14.4" x14ac:dyDescent="0.3"/>
  <cols>
    <col min="1" max="1" width="4.5546875" customWidth="1"/>
    <col min="2" max="2" width="7.44140625" customWidth="1"/>
    <col min="3" max="3" width="7.109375" customWidth="1"/>
    <col min="4" max="6" width="7.5546875" customWidth="1"/>
    <col min="7" max="7" width="3.44140625" customWidth="1"/>
    <col min="10" max="10" width="11" customWidth="1"/>
    <col min="11" max="11" width="7.44140625" style="32" customWidth="1"/>
    <col min="12" max="12" width="7.109375" style="32" customWidth="1"/>
    <col min="13" max="15" width="7.5546875" style="32" customWidth="1"/>
    <col min="16" max="16" width="3.44140625" style="32" customWidth="1"/>
    <col min="17" max="18" width="9.109375" style="32" customWidth="1"/>
    <col min="19" max="19" width="4.88671875" customWidth="1"/>
  </cols>
  <sheetData>
    <row r="1" spans="2:18" s="32" customFormat="1" ht="33" customHeight="1" thickBot="1" x14ac:dyDescent="0.35"/>
    <row r="2" spans="2:18" ht="27" customHeight="1" thickBot="1" x14ac:dyDescent="0.35">
      <c r="B2" s="128" t="str">
        <f>Prijave!$C$28</f>
        <v>7. Zaprešićki elektro kup F5J-400</v>
      </c>
      <c r="C2" s="129"/>
      <c r="D2" s="129"/>
      <c r="E2" s="129"/>
      <c r="F2" s="129"/>
      <c r="G2" s="129"/>
      <c r="H2" s="129"/>
      <c r="I2" s="130"/>
      <c r="J2" s="32"/>
      <c r="K2" s="128" t="str">
        <f>$B$2</f>
        <v>7. Zaprešićki elektro kup F5J-400</v>
      </c>
      <c r="L2" s="129"/>
      <c r="M2" s="129"/>
      <c r="N2" s="129"/>
      <c r="O2" s="129"/>
      <c r="P2" s="129"/>
      <c r="Q2" s="129"/>
      <c r="R2" s="130"/>
    </row>
    <row r="3" spans="2:18" ht="30.75" customHeight="1" x14ac:dyDescent="0.3">
      <c r="B3" s="131"/>
      <c r="C3" s="132"/>
      <c r="D3" s="132"/>
      <c r="E3" s="132"/>
      <c r="F3" s="132"/>
      <c r="G3" s="133"/>
      <c r="H3" s="41" t="s">
        <v>80</v>
      </c>
      <c r="I3" s="45">
        <v>1</v>
      </c>
      <c r="J3" s="32"/>
      <c r="K3" s="131"/>
      <c r="L3" s="132"/>
      <c r="M3" s="132"/>
      <c r="N3" s="132"/>
      <c r="O3" s="132"/>
      <c r="P3" s="133"/>
      <c r="Q3" s="41" t="s">
        <v>71</v>
      </c>
      <c r="R3" s="45">
        <v>2</v>
      </c>
    </row>
    <row r="4" spans="2:18" ht="30.75" customHeight="1" x14ac:dyDescent="0.3">
      <c r="B4" s="114" t="s">
        <v>72</v>
      </c>
      <c r="C4" s="115"/>
      <c r="D4" s="134" t="str">
        <f>VLOOKUP(I3,Prijave!$J$2:$N$22,2,FALSE)</f>
        <v>Urbančič, Grega</v>
      </c>
      <c r="E4" s="135"/>
      <c r="F4" s="135"/>
      <c r="G4" s="135"/>
      <c r="H4" s="135"/>
      <c r="I4" s="136"/>
      <c r="J4" s="32"/>
      <c r="K4" s="114" t="s">
        <v>72</v>
      </c>
      <c r="L4" s="115"/>
      <c r="M4" s="134" t="str">
        <f>VLOOKUP(R3,Prijave!$J$2:$N$22,2,FALSE)</f>
        <v>Urbančič, Luka</v>
      </c>
      <c r="N4" s="135"/>
      <c r="O4" s="135"/>
      <c r="P4" s="135"/>
      <c r="Q4" s="135"/>
      <c r="R4" s="136"/>
    </row>
    <row r="5" spans="2:18" ht="30.75" customHeight="1" x14ac:dyDescent="0.3">
      <c r="B5" s="114" t="s">
        <v>73</v>
      </c>
      <c r="C5" s="115"/>
      <c r="D5" s="116" t="str">
        <f>VLOOKUP(I3,Prijave!$J$2:$N$22,5,FALSE)</f>
        <v>AK-Ptuj</v>
      </c>
      <c r="E5" s="117"/>
      <c r="F5" s="117"/>
      <c r="G5" s="118"/>
      <c r="H5" s="38" t="s">
        <v>81</v>
      </c>
      <c r="I5" s="46" t="str">
        <f>VLOOKUP(I3,Prijave!$J$2:$N$22,4,FALSE)</f>
        <v>SLO</v>
      </c>
      <c r="J5" s="32"/>
      <c r="K5" s="114" t="s">
        <v>73</v>
      </c>
      <c r="L5" s="115"/>
      <c r="M5" s="116" t="str">
        <f>VLOOKUP(R3,Prijave!$J$2:$N$22,5,FALSE)</f>
        <v>AK-Ptuj</v>
      </c>
      <c r="N5" s="117"/>
      <c r="O5" s="117"/>
      <c r="P5" s="118"/>
      <c r="Q5" s="38" t="s">
        <v>81</v>
      </c>
      <c r="R5" s="46" t="str">
        <f>VLOOKUP(R3,Prijave!$J$2:$N$22,4,FALSE)</f>
        <v>SLO</v>
      </c>
    </row>
    <row r="6" spans="2:18" ht="15" thickBot="1" x14ac:dyDescent="0.35">
      <c r="B6" s="119"/>
      <c r="C6" s="120"/>
      <c r="D6" s="120"/>
      <c r="E6" s="120"/>
      <c r="F6" s="120"/>
      <c r="G6" s="120"/>
      <c r="H6" s="120"/>
      <c r="I6" s="121"/>
      <c r="J6" s="32"/>
      <c r="K6" s="119"/>
      <c r="L6" s="120"/>
      <c r="M6" s="120"/>
      <c r="N6" s="120"/>
      <c r="O6" s="120"/>
      <c r="P6" s="120"/>
      <c r="Q6" s="120"/>
      <c r="R6" s="121"/>
    </row>
    <row r="7" spans="2:18" ht="27.75" customHeight="1" thickBot="1" x14ac:dyDescent="0.35">
      <c r="B7" s="64" t="s">
        <v>74</v>
      </c>
      <c r="C7" s="65" t="s">
        <v>75</v>
      </c>
      <c r="D7" s="64" t="s">
        <v>32</v>
      </c>
      <c r="E7" s="66" t="s">
        <v>31</v>
      </c>
      <c r="F7" s="67" t="s">
        <v>33</v>
      </c>
      <c r="G7" s="68"/>
      <c r="H7" s="69" t="s">
        <v>76</v>
      </c>
      <c r="I7" s="70" t="s">
        <v>77</v>
      </c>
      <c r="J7" s="32"/>
      <c r="K7" s="64" t="s">
        <v>74</v>
      </c>
      <c r="L7" s="65" t="s">
        <v>75</v>
      </c>
      <c r="M7" s="64" t="s">
        <v>32</v>
      </c>
      <c r="N7" s="66" t="s">
        <v>31</v>
      </c>
      <c r="O7" s="67" t="s">
        <v>33</v>
      </c>
      <c r="P7" s="68"/>
      <c r="Q7" s="69" t="s">
        <v>76</v>
      </c>
      <c r="R7" s="70" t="s">
        <v>77</v>
      </c>
    </row>
    <row r="8" spans="2:18" ht="27.75" customHeight="1" x14ac:dyDescent="0.3">
      <c r="B8" s="57">
        <v>1</v>
      </c>
      <c r="C8" s="58"/>
      <c r="D8" s="59"/>
      <c r="E8" s="38"/>
      <c r="F8" s="60"/>
      <c r="G8" s="61"/>
      <c r="H8" s="62"/>
      <c r="I8" s="63" t="s">
        <v>78</v>
      </c>
      <c r="J8" s="32"/>
      <c r="K8" s="57">
        <v>1</v>
      </c>
      <c r="L8" s="58"/>
      <c r="M8" s="59"/>
      <c r="N8" s="38"/>
      <c r="O8" s="60"/>
      <c r="P8" s="61"/>
      <c r="Q8" s="62"/>
      <c r="R8" s="63" t="s">
        <v>78</v>
      </c>
    </row>
    <row r="9" spans="2:18" ht="27.75" customHeight="1" x14ac:dyDescent="0.3">
      <c r="B9" s="47">
        <v>2</v>
      </c>
      <c r="C9" s="40"/>
      <c r="D9" s="42"/>
      <c r="E9" s="37"/>
      <c r="F9" s="43"/>
      <c r="G9" s="39"/>
      <c r="H9" s="44"/>
      <c r="I9" s="48" t="s">
        <v>78</v>
      </c>
      <c r="J9" s="32"/>
      <c r="K9" s="47">
        <v>2</v>
      </c>
      <c r="L9" s="40"/>
      <c r="M9" s="42"/>
      <c r="N9" s="37"/>
      <c r="O9" s="43"/>
      <c r="P9" s="39"/>
      <c r="Q9" s="44"/>
      <c r="R9" s="48" t="s">
        <v>78</v>
      </c>
    </row>
    <row r="10" spans="2:18" ht="27.75" customHeight="1" x14ac:dyDescent="0.3">
      <c r="B10" s="47">
        <v>3</v>
      </c>
      <c r="C10" s="40"/>
      <c r="D10" s="42"/>
      <c r="E10" s="37"/>
      <c r="F10" s="43"/>
      <c r="G10" s="39"/>
      <c r="H10" s="44"/>
      <c r="I10" s="48" t="s">
        <v>78</v>
      </c>
      <c r="J10" s="32"/>
      <c r="K10" s="47">
        <v>3</v>
      </c>
      <c r="L10" s="40"/>
      <c r="M10" s="42"/>
      <c r="N10" s="37"/>
      <c r="O10" s="43"/>
      <c r="P10" s="39"/>
      <c r="Q10" s="44"/>
      <c r="R10" s="48" t="s">
        <v>78</v>
      </c>
    </row>
    <row r="11" spans="2:18" ht="27.75" customHeight="1" x14ac:dyDescent="0.3">
      <c r="B11" s="47">
        <v>4</v>
      </c>
      <c r="C11" s="40"/>
      <c r="D11" s="42"/>
      <c r="E11" s="37"/>
      <c r="F11" s="43"/>
      <c r="G11" s="39"/>
      <c r="H11" s="44"/>
      <c r="I11" s="48" t="s">
        <v>78</v>
      </c>
      <c r="J11" s="32"/>
      <c r="K11" s="47">
        <v>4</v>
      </c>
      <c r="L11" s="40"/>
      <c r="M11" s="42"/>
      <c r="N11" s="37"/>
      <c r="O11" s="43"/>
      <c r="P11" s="39"/>
      <c r="Q11" s="44"/>
      <c r="R11" s="48" t="s">
        <v>78</v>
      </c>
    </row>
    <row r="12" spans="2:18" ht="27.75" customHeight="1" x14ac:dyDescent="0.3">
      <c r="B12" s="47">
        <v>5</v>
      </c>
      <c r="C12" s="40"/>
      <c r="D12" s="42"/>
      <c r="E12" s="37"/>
      <c r="F12" s="43"/>
      <c r="G12" s="39"/>
      <c r="H12" s="44"/>
      <c r="I12" s="48" t="s">
        <v>78</v>
      </c>
      <c r="J12" s="32"/>
      <c r="K12" s="47">
        <v>5</v>
      </c>
      <c r="L12" s="40"/>
      <c r="M12" s="42"/>
      <c r="N12" s="37"/>
      <c r="O12" s="43"/>
      <c r="P12" s="39"/>
      <c r="Q12" s="44"/>
      <c r="R12" s="48" t="s">
        <v>78</v>
      </c>
    </row>
    <row r="13" spans="2:18" ht="27.75" customHeight="1" x14ac:dyDescent="0.3">
      <c r="B13" s="47">
        <v>6</v>
      </c>
      <c r="C13" s="40"/>
      <c r="D13" s="42"/>
      <c r="E13" s="37"/>
      <c r="F13" s="43"/>
      <c r="G13" s="39"/>
      <c r="H13" s="44"/>
      <c r="I13" s="48" t="s">
        <v>78</v>
      </c>
      <c r="J13" s="32"/>
      <c r="K13" s="47">
        <v>6</v>
      </c>
      <c r="L13" s="40"/>
      <c r="M13" s="42"/>
      <c r="N13" s="37"/>
      <c r="O13" s="43"/>
      <c r="P13" s="39"/>
      <c r="Q13" s="44"/>
      <c r="R13" s="48" t="s">
        <v>78</v>
      </c>
    </row>
    <row r="14" spans="2:18" ht="27.75" customHeight="1" x14ac:dyDescent="0.3">
      <c r="B14" s="47">
        <v>7</v>
      </c>
      <c r="C14" s="40"/>
      <c r="D14" s="42"/>
      <c r="E14" s="37"/>
      <c r="F14" s="43"/>
      <c r="G14" s="39"/>
      <c r="H14" s="44"/>
      <c r="I14" s="48" t="s">
        <v>78</v>
      </c>
      <c r="J14" s="32"/>
      <c r="K14" s="47">
        <v>7</v>
      </c>
      <c r="L14" s="40"/>
      <c r="M14" s="42"/>
      <c r="N14" s="37"/>
      <c r="O14" s="43"/>
      <c r="P14" s="39"/>
      <c r="Q14" s="44"/>
      <c r="R14" s="48" t="s">
        <v>78</v>
      </c>
    </row>
    <row r="15" spans="2:18" ht="27.75" customHeight="1" thickBot="1" x14ac:dyDescent="0.35">
      <c r="B15" s="49">
        <v>8</v>
      </c>
      <c r="C15" s="50"/>
      <c r="D15" s="51"/>
      <c r="E15" s="52"/>
      <c r="F15" s="53"/>
      <c r="G15" s="54"/>
      <c r="H15" s="55"/>
      <c r="I15" s="56" t="s">
        <v>78</v>
      </c>
      <c r="J15" s="32"/>
      <c r="K15" s="49">
        <v>8</v>
      </c>
      <c r="L15" s="50"/>
      <c r="M15" s="51"/>
      <c r="N15" s="52"/>
      <c r="O15" s="53"/>
      <c r="P15" s="54"/>
      <c r="Q15" s="55"/>
      <c r="R15" s="56" t="s">
        <v>78</v>
      </c>
    </row>
    <row r="16" spans="2:18" ht="27.75" customHeight="1" x14ac:dyDescent="0.3">
      <c r="B16" s="122" t="s">
        <v>79</v>
      </c>
      <c r="C16" s="123"/>
      <c r="D16" s="123"/>
      <c r="E16" s="123"/>
      <c r="F16" s="123"/>
      <c r="G16" s="123"/>
      <c r="H16" s="123"/>
      <c r="I16" s="124"/>
      <c r="J16" s="32"/>
      <c r="K16" s="122" t="s">
        <v>79</v>
      </c>
      <c r="L16" s="123"/>
      <c r="M16" s="123"/>
      <c r="N16" s="123"/>
      <c r="O16" s="123"/>
      <c r="P16" s="123"/>
      <c r="Q16" s="123"/>
      <c r="R16" s="124"/>
    </row>
    <row r="17" spans="2:18" ht="27.75" customHeight="1" x14ac:dyDescent="0.3">
      <c r="B17" s="36"/>
      <c r="C17" s="34"/>
      <c r="D17" s="35"/>
      <c r="E17" s="35"/>
      <c r="F17" s="35"/>
      <c r="G17" s="35"/>
      <c r="H17" s="35"/>
      <c r="I17" s="33"/>
      <c r="J17" s="32"/>
      <c r="K17" s="36"/>
      <c r="L17" s="34"/>
      <c r="M17" s="35"/>
      <c r="N17" s="35"/>
      <c r="O17" s="35"/>
      <c r="P17" s="35"/>
      <c r="Q17" s="35"/>
      <c r="R17" s="33"/>
    </row>
    <row r="18" spans="2:18" ht="27.75" customHeight="1" x14ac:dyDescent="0.3">
      <c r="B18" s="36"/>
      <c r="C18" s="34"/>
      <c r="D18" s="35"/>
      <c r="E18" s="35"/>
      <c r="F18" s="35"/>
      <c r="G18" s="35"/>
      <c r="H18" s="35"/>
      <c r="I18" s="33"/>
      <c r="J18" s="32"/>
      <c r="K18" s="36"/>
      <c r="L18" s="34"/>
      <c r="M18" s="35"/>
      <c r="N18" s="35"/>
      <c r="O18" s="35"/>
      <c r="P18" s="35"/>
      <c r="Q18" s="35"/>
      <c r="R18" s="33"/>
    </row>
    <row r="19" spans="2:18" ht="27.75" customHeight="1" thickBot="1" x14ac:dyDescent="0.35">
      <c r="B19" s="125"/>
      <c r="C19" s="126"/>
      <c r="D19" s="126"/>
      <c r="E19" s="126"/>
      <c r="F19" s="126"/>
      <c r="G19" s="126"/>
      <c r="H19" s="126"/>
      <c r="I19" s="127"/>
      <c r="J19" s="32"/>
      <c r="K19" s="125"/>
      <c r="L19" s="126"/>
      <c r="M19" s="126"/>
      <c r="N19" s="126"/>
      <c r="O19" s="126"/>
      <c r="P19" s="126"/>
      <c r="Q19" s="126"/>
      <c r="R19" s="127"/>
    </row>
    <row r="20" spans="2:18" ht="27.75" customHeight="1" thickBot="1" x14ac:dyDescent="0.35">
      <c r="B20" s="111" t="str">
        <f>Prijave!$C$29</f>
        <v>Zaprešić, 10.5.2015.</v>
      </c>
      <c r="C20" s="112"/>
      <c r="D20" s="112"/>
      <c r="E20" s="112"/>
      <c r="F20" s="112"/>
      <c r="G20" s="112"/>
      <c r="H20" s="112"/>
      <c r="I20" s="113"/>
      <c r="J20" s="84"/>
      <c r="K20" s="111" t="str">
        <f>$B$20</f>
        <v>Zaprešić, 10.5.2015.</v>
      </c>
      <c r="L20" s="112"/>
      <c r="M20" s="112"/>
      <c r="N20" s="112"/>
      <c r="O20" s="112"/>
      <c r="P20" s="112"/>
      <c r="Q20" s="112"/>
      <c r="R20" s="113"/>
    </row>
    <row r="21" spans="2:18" s="32" customFormat="1" ht="39" customHeight="1" thickBot="1" x14ac:dyDescent="0.35"/>
    <row r="22" spans="2:18" s="32" customFormat="1" ht="27" customHeight="1" thickBot="1" x14ac:dyDescent="0.35">
      <c r="B22" s="128" t="str">
        <f>$B$2</f>
        <v>7. Zaprešićki elektro kup F5J-400</v>
      </c>
      <c r="C22" s="129"/>
      <c r="D22" s="129"/>
      <c r="E22" s="129"/>
      <c r="F22" s="129"/>
      <c r="G22" s="129"/>
      <c r="H22" s="129"/>
      <c r="I22" s="130"/>
      <c r="K22" s="128" t="str">
        <f>$B$2</f>
        <v>7. Zaprešićki elektro kup F5J-400</v>
      </c>
      <c r="L22" s="129"/>
      <c r="M22" s="129"/>
      <c r="N22" s="129"/>
      <c r="O22" s="129"/>
      <c r="P22" s="129"/>
      <c r="Q22" s="129"/>
      <c r="R22" s="130"/>
    </row>
    <row r="23" spans="2:18" s="32" customFormat="1" ht="30.75" customHeight="1" x14ac:dyDescent="0.3">
      <c r="B23" s="131"/>
      <c r="C23" s="132"/>
      <c r="D23" s="132"/>
      <c r="E23" s="132"/>
      <c r="F23" s="132"/>
      <c r="G23" s="133"/>
      <c r="H23" s="41" t="s">
        <v>80</v>
      </c>
      <c r="I23" s="45">
        <v>3</v>
      </c>
      <c r="K23" s="131"/>
      <c r="L23" s="132"/>
      <c r="M23" s="132"/>
      <c r="N23" s="132"/>
      <c r="O23" s="132"/>
      <c r="P23" s="133"/>
      <c r="Q23" s="41" t="s">
        <v>71</v>
      </c>
      <c r="R23" s="45">
        <v>4</v>
      </c>
    </row>
    <row r="24" spans="2:18" s="32" customFormat="1" ht="30.75" customHeight="1" x14ac:dyDescent="0.3">
      <c r="B24" s="114" t="s">
        <v>72</v>
      </c>
      <c r="C24" s="115"/>
      <c r="D24" s="134" t="str">
        <f>VLOOKUP(I23,Prijave!$J$2:$N$22,2,FALSE)</f>
        <v>Kosir, Damir</v>
      </c>
      <c r="E24" s="135"/>
      <c r="F24" s="135"/>
      <c r="G24" s="135"/>
      <c r="H24" s="135"/>
      <c r="I24" s="136"/>
      <c r="K24" s="114" t="s">
        <v>72</v>
      </c>
      <c r="L24" s="115"/>
      <c r="M24" s="134" t="str">
        <f>VLOOKUP(R23,Prijave!$J$2:$N$22,2,FALSE)</f>
        <v>Tucman, Alen</v>
      </c>
      <c r="N24" s="135"/>
      <c r="O24" s="135"/>
      <c r="P24" s="135"/>
      <c r="Q24" s="135"/>
      <c r="R24" s="136"/>
    </row>
    <row r="25" spans="2:18" s="32" customFormat="1" ht="30.75" customHeight="1" x14ac:dyDescent="0.3">
      <c r="B25" s="114" t="s">
        <v>73</v>
      </c>
      <c r="C25" s="115"/>
      <c r="D25" s="116" t="str">
        <f>VLOOKUP(I23,Prijave!$J$2:$N$22,5,FALSE)</f>
        <v>MK Zaprešić</v>
      </c>
      <c r="E25" s="117"/>
      <c r="F25" s="117"/>
      <c r="G25" s="118"/>
      <c r="H25" s="38" t="s">
        <v>81</v>
      </c>
      <c r="I25" s="46" t="str">
        <f>VLOOKUP(I23,Prijave!$J$2:$N$22,4,FALSE)</f>
        <v>CRO</v>
      </c>
      <c r="K25" s="114" t="s">
        <v>73</v>
      </c>
      <c r="L25" s="115"/>
      <c r="M25" s="116" t="str">
        <f>VLOOKUP(R23,Prijave!$J$2:$N$22,5,FALSE)</f>
        <v>MK Zaprešić</v>
      </c>
      <c r="N25" s="117"/>
      <c r="O25" s="117"/>
      <c r="P25" s="118"/>
      <c r="Q25" s="38" t="s">
        <v>81</v>
      </c>
      <c r="R25" s="46" t="str">
        <f>VLOOKUP(R23,Prijave!$J$2:$N$22,4,FALSE)</f>
        <v>CRO</v>
      </c>
    </row>
    <row r="26" spans="2:18" s="32" customFormat="1" ht="15" thickBot="1" x14ac:dyDescent="0.35">
      <c r="B26" s="119"/>
      <c r="C26" s="120"/>
      <c r="D26" s="120"/>
      <c r="E26" s="120"/>
      <c r="F26" s="120"/>
      <c r="G26" s="120"/>
      <c r="H26" s="120"/>
      <c r="I26" s="121"/>
      <c r="K26" s="119"/>
      <c r="L26" s="120"/>
      <c r="M26" s="120"/>
      <c r="N26" s="120"/>
      <c r="O26" s="120"/>
      <c r="P26" s="120"/>
      <c r="Q26" s="120"/>
      <c r="R26" s="121"/>
    </row>
    <row r="27" spans="2:18" s="32" customFormat="1" ht="27.75" customHeight="1" thickBot="1" x14ac:dyDescent="0.35">
      <c r="B27" s="64" t="s">
        <v>74</v>
      </c>
      <c r="C27" s="65" t="s">
        <v>75</v>
      </c>
      <c r="D27" s="64" t="s">
        <v>32</v>
      </c>
      <c r="E27" s="66" t="s">
        <v>31</v>
      </c>
      <c r="F27" s="67" t="s">
        <v>33</v>
      </c>
      <c r="G27" s="68"/>
      <c r="H27" s="69" t="s">
        <v>76</v>
      </c>
      <c r="I27" s="70" t="s">
        <v>77</v>
      </c>
      <c r="K27" s="64" t="s">
        <v>74</v>
      </c>
      <c r="L27" s="65" t="s">
        <v>75</v>
      </c>
      <c r="M27" s="64" t="s">
        <v>32</v>
      </c>
      <c r="N27" s="66" t="s">
        <v>31</v>
      </c>
      <c r="O27" s="67" t="s">
        <v>33</v>
      </c>
      <c r="P27" s="68"/>
      <c r="Q27" s="69" t="s">
        <v>76</v>
      </c>
      <c r="R27" s="70" t="s">
        <v>77</v>
      </c>
    </row>
    <row r="28" spans="2:18" s="32" customFormat="1" ht="27.75" customHeight="1" x14ac:dyDescent="0.3">
      <c r="B28" s="57">
        <v>1</v>
      </c>
      <c r="C28" s="58"/>
      <c r="D28" s="59"/>
      <c r="E28" s="38"/>
      <c r="F28" s="60"/>
      <c r="G28" s="61"/>
      <c r="H28" s="62"/>
      <c r="I28" s="63" t="s">
        <v>78</v>
      </c>
      <c r="K28" s="57">
        <v>1</v>
      </c>
      <c r="L28" s="58"/>
      <c r="M28" s="59"/>
      <c r="N28" s="38"/>
      <c r="O28" s="60"/>
      <c r="P28" s="61"/>
      <c r="Q28" s="62"/>
      <c r="R28" s="63" t="s">
        <v>78</v>
      </c>
    </row>
    <row r="29" spans="2:18" s="32" customFormat="1" ht="27.75" customHeight="1" x14ac:dyDescent="0.3">
      <c r="B29" s="47">
        <v>2</v>
      </c>
      <c r="C29" s="40"/>
      <c r="D29" s="42"/>
      <c r="E29" s="37"/>
      <c r="F29" s="43"/>
      <c r="G29" s="39"/>
      <c r="H29" s="44"/>
      <c r="I29" s="48" t="s">
        <v>78</v>
      </c>
      <c r="K29" s="47">
        <v>2</v>
      </c>
      <c r="L29" s="40"/>
      <c r="M29" s="42"/>
      <c r="N29" s="37"/>
      <c r="O29" s="43"/>
      <c r="P29" s="39"/>
      <c r="Q29" s="44"/>
      <c r="R29" s="48" t="s">
        <v>78</v>
      </c>
    </row>
    <row r="30" spans="2:18" s="32" customFormat="1" ht="27.75" customHeight="1" x14ac:dyDescent="0.3">
      <c r="B30" s="47">
        <v>3</v>
      </c>
      <c r="C30" s="40"/>
      <c r="D30" s="42"/>
      <c r="E30" s="37"/>
      <c r="F30" s="43"/>
      <c r="G30" s="39"/>
      <c r="H30" s="44"/>
      <c r="I30" s="48" t="s">
        <v>78</v>
      </c>
      <c r="K30" s="47">
        <v>3</v>
      </c>
      <c r="L30" s="40"/>
      <c r="M30" s="42"/>
      <c r="N30" s="37"/>
      <c r="O30" s="43"/>
      <c r="P30" s="39"/>
      <c r="Q30" s="44"/>
      <c r="R30" s="48" t="s">
        <v>78</v>
      </c>
    </row>
    <row r="31" spans="2:18" s="32" customFormat="1" ht="27.75" customHeight="1" x14ac:dyDescent="0.3">
      <c r="B31" s="47">
        <v>4</v>
      </c>
      <c r="C31" s="40"/>
      <c r="D31" s="42"/>
      <c r="E31" s="37"/>
      <c r="F31" s="43"/>
      <c r="G31" s="39"/>
      <c r="H31" s="44"/>
      <c r="I31" s="48" t="s">
        <v>78</v>
      </c>
      <c r="K31" s="47">
        <v>4</v>
      </c>
      <c r="L31" s="40"/>
      <c r="M31" s="42"/>
      <c r="N31" s="37"/>
      <c r="O31" s="43"/>
      <c r="P31" s="39"/>
      <c r="Q31" s="44"/>
      <c r="R31" s="48" t="s">
        <v>78</v>
      </c>
    </row>
    <row r="32" spans="2:18" s="32" customFormat="1" ht="27.75" customHeight="1" x14ac:dyDescent="0.3">
      <c r="B32" s="47">
        <v>5</v>
      </c>
      <c r="C32" s="40"/>
      <c r="D32" s="42"/>
      <c r="E32" s="37"/>
      <c r="F32" s="43"/>
      <c r="G32" s="39"/>
      <c r="H32" s="44"/>
      <c r="I32" s="48" t="s">
        <v>78</v>
      </c>
      <c r="K32" s="47">
        <v>5</v>
      </c>
      <c r="L32" s="40"/>
      <c r="M32" s="42"/>
      <c r="N32" s="37"/>
      <c r="O32" s="43"/>
      <c r="P32" s="39"/>
      <c r="Q32" s="44"/>
      <c r="R32" s="48" t="s">
        <v>78</v>
      </c>
    </row>
    <row r="33" spans="2:18" s="32" customFormat="1" ht="27.75" customHeight="1" x14ac:dyDescent="0.3">
      <c r="B33" s="47">
        <v>6</v>
      </c>
      <c r="C33" s="40"/>
      <c r="D33" s="42"/>
      <c r="E33" s="37"/>
      <c r="F33" s="43"/>
      <c r="G33" s="39"/>
      <c r="H33" s="44"/>
      <c r="I33" s="48" t="s">
        <v>78</v>
      </c>
      <c r="K33" s="47">
        <v>6</v>
      </c>
      <c r="L33" s="40"/>
      <c r="M33" s="42"/>
      <c r="N33" s="37"/>
      <c r="O33" s="43"/>
      <c r="P33" s="39"/>
      <c r="Q33" s="44"/>
      <c r="R33" s="48" t="s">
        <v>78</v>
      </c>
    </row>
    <row r="34" spans="2:18" s="32" customFormat="1" ht="27.75" customHeight="1" x14ac:dyDescent="0.3">
      <c r="B34" s="47">
        <v>7</v>
      </c>
      <c r="C34" s="40"/>
      <c r="D34" s="42"/>
      <c r="E34" s="37"/>
      <c r="F34" s="43"/>
      <c r="G34" s="39"/>
      <c r="H34" s="44"/>
      <c r="I34" s="48" t="s">
        <v>78</v>
      </c>
      <c r="K34" s="47">
        <v>7</v>
      </c>
      <c r="L34" s="40"/>
      <c r="M34" s="42"/>
      <c r="N34" s="37"/>
      <c r="O34" s="43"/>
      <c r="P34" s="39"/>
      <c r="Q34" s="44"/>
      <c r="R34" s="48" t="s">
        <v>78</v>
      </c>
    </row>
    <row r="35" spans="2:18" s="32" customFormat="1" ht="27.75" customHeight="1" thickBot="1" x14ac:dyDescent="0.35">
      <c r="B35" s="49">
        <v>8</v>
      </c>
      <c r="C35" s="50"/>
      <c r="D35" s="51"/>
      <c r="E35" s="52"/>
      <c r="F35" s="53"/>
      <c r="G35" s="54"/>
      <c r="H35" s="55"/>
      <c r="I35" s="56" t="s">
        <v>78</v>
      </c>
      <c r="K35" s="49">
        <v>8</v>
      </c>
      <c r="L35" s="50"/>
      <c r="M35" s="51"/>
      <c r="N35" s="52"/>
      <c r="O35" s="53"/>
      <c r="P35" s="54"/>
      <c r="Q35" s="55"/>
      <c r="R35" s="56" t="s">
        <v>78</v>
      </c>
    </row>
    <row r="36" spans="2:18" s="32" customFormat="1" ht="27.75" customHeight="1" x14ac:dyDescent="0.3">
      <c r="B36" s="122" t="s">
        <v>79</v>
      </c>
      <c r="C36" s="123"/>
      <c r="D36" s="123"/>
      <c r="E36" s="123"/>
      <c r="F36" s="123"/>
      <c r="G36" s="123"/>
      <c r="H36" s="123"/>
      <c r="I36" s="124"/>
      <c r="K36" s="122" t="s">
        <v>79</v>
      </c>
      <c r="L36" s="123"/>
      <c r="M36" s="123"/>
      <c r="N36" s="123"/>
      <c r="O36" s="123"/>
      <c r="P36" s="123"/>
      <c r="Q36" s="123"/>
      <c r="R36" s="124"/>
    </row>
    <row r="37" spans="2:18" s="32" customFormat="1" ht="27.75" customHeight="1" x14ac:dyDescent="0.3">
      <c r="B37" s="36"/>
      <c r="C37" s="34"/>
      <c r="D37" s="35"/>
      <c r="E37" s="35"/>
      <c r="F37" s="35"/>
      <c r="G37" s="35"/>
      <c r="H37" s="35"/>
      <c r="I37" s="33"/>
      <c r="K37" s="36"/>
      <c r="L37" s="34"/>
      <c r="M37" s="35"/>
      <c r="N37" s="35"/>
      <c r="O37" s="35"/>
      <c r="P37" s="35"/>
      <c r="Q37" s="35"/>
      <c r="R37" s="33"/>
    </row>
    <row r="38" spans="2:18" s="32" customFormat="1" ht="27.75" customHeight="1" x14ac:dyDescent="0.3">
      <c r="B38" s="36"/>
      <c r="C38" s="34"/>
      <c r="D38" s="35"/>
      <c r="E38" s="35"/>
      <c r="F38" s="35"/>
      <c r="G38" s="35"/>
      <c r="H38" s="35"/>
      <c r="I38" s="33"/>
      <c r="K38" s="36"/>
      <c r="L38" s="34"/>
      <c r="M38" s="35"/>
      <c r="N38" s="35"/>
      <c r="O38" s="35"/>
      <c r="P38" s="35"/>
      <c r="Q38" s="35"/>
      <c r="R38" s="33"/>
    </row>
    <row r="39" spans="2:18" s="32" customFormat="1" ht="27.75" customHeight="1" thickBot="1" x14ac:dyDescent="0.35">
      <c r="B39" s="125"/>
      <c r="C39" s="126"/>
      <c r="D39" s="126"/>
      <c r="E39" s="126"/>
      <c r="F39" s="126"/>
      <c r="G39" s="126"/>
      <c r="H39" s="126"/>
      <c r="I39" s="127"/>
      <c r="K39" s="125"/>
      <c r="L39" s="126"/>
      <c r="M39" s="126"/>
      <c r="N39" s="126"/>
      <c r="O39" s="126"/>
      <c r="P39" s="126"/>
      <c r="Q39" s="126"/>
      <c r="R39" s="127"/>
    </row>
    <row r="40" spans="2:18" s="32" customFormat="1" ht="27.75" customHeight="1" thickBot="1" x14ac:dyDescent="0.35">
      <c r="B40" s="111" t="str">
        <f>$B$20</f>
        <v>Zaprešić, 10.5.2015.</v>
      </c>
      <c r="C40" s="112"/>
      <c r="D40" s="112"/>
      <c r="E40" s="112"/>
      <c r="F40" s="112"/>
      <c r="G40" s="112"/>
      <c r="H40" s="112"/>
      <c r="I40" s="113"/>
      <c r="J40" s="84"/>
      <c r="K40" s="111" t="str">
        <f>$B$20</f>
        <v>Zaprešić, 10.5.2015.</v>
      </c>
      <c r="L40" s="112"/>
      <c r="M40" s="112"/>
      <c r="N40" s="112"/>
      <c r="O40" s="112"/>
      <c r="P40" s="112"/>
      <c r="Q40" s="112"/>
      <c r="R40" s="113"/>
    </row>
    <row r="41" spans="2:18" s="32" customFormat="1" ht="27" customHeight="1" thickBot="1" x14ac:dyDescent="0.35">
      <c r="B41" s="128" t="str">
        <f>$B$2</f>
        <v>7. Zaprešićki elektro kup F5J-400</v>
      </c>
      <c r="C41" s="129"/>
      <c r="D41" s="129"/>
      <c r="E41" s="129"/>
      <c r="F41" s="129"/>
      <c r="G41" s="129"/>
      <c r="H41" s="129"/>
      <c r="I41" s="130"/>
      <c r="K41" s="128" t="str">
        <f>$B$2</f>
        <v>7. Zaprešićki elektro kup F5J-400</v>
      </c>
      <c r="L41" s="129"/>
      <c r="M41" s="129"/>
      <c r="N41" s="129"/>
      <c r="O41" s="129"/>
      <c r="P41" s="129"/>
      <c r="Q41" s="129"/>
      <c r="R41" s="130"/>
    </row>
    <row r="42" spans="2:18" s="32" customFormat="1" ht="30.75" customHeight="1" x14ac:dyDescent="0.3">
      <c r="B42" s="131"/>
      <c r="C42" s="132"/>
      <c r="D42" s="132"/>
      <c r="E42" s="132"/>
      <c r="F42" s="132"/>
      <c r="G42" s="133"/>
      <c r="H42" s="41" t="s">
        <v>80</v>
      </c>
      <c r="I42" s="45">
        <v>5</v>
      </c>
      <c r="K42" s="131"/>
      <c r="L42" s="132"/>
      <c r="M42" s="132"/>
      <c r="N42" s="132"/>
      <c r="O42" s="132"/>
      <c r="P42" s="133"/>
      <c r="Q42" s="41" t="s">
        <v>71</v>
      </c>
      <c r="R42" s="45">
        <v>6</v>
      </c>
    </row>
    <row r="43" spans="2:18" s="32" customFormat="1" ht="30.75" customHeight="1" x14ac:dyDescent="0.3">
      <c r="B43" s="114" t="s">
        <v>72</v>
      </c>
      <c r="C43" s="115"/>
      <c r="D43" s="134" t="str">
        <f>VLOOKUP(I42,Prijave!$J$2:$N$22,2,FALSE)</f>
        <v>Frančić, Nikola</v>
      </c>
      <c r="E43" s="135"/>
      <c r="F43" s="135"/>
      <c r="G43" s="135"/>
      <c r="H43" s="135"/>
      <c r="I43" s="136"/>
      <c r="K43" s="114" t="s">
        <v>72</v>
      </c>
      <c r="L43" s="115"/>
      <c r="M43" s="134" t="str">
        <f>VLOOKUP(R42,Prijave!$J$2:$N$22,2,FALSE)</f>
        <v>Geci, Filip</v>
      </c>
      <c r="N43" s="135"/>
      <c r="O43" s="135"/>
      <c r="P43" s="135"/>
      <c r="Q43" s="135"/>
      <c r="R43" s="136"/>
    </row>
    <row r="44" spans="2:18" s="32" customFormat="1" ht="30.75" customHeight="1" x14ac:dyDescent="0.3">
      <c r="B44" s="114" t="s">
        <v>73</v>
      </c>
      <c r="C44" s="115"/>
      <c r="D44" s="116" t="str">
        <f>VLOOKUP(I42,Prijave!$J$2:$N$22,5,FALSE)</f>
        <v>AK Rudolf Fizir</v>
      </c>
      <c r="E44" s="117"/>
      <c r="F44" s="117"/>
      <c r="G44" s="118"/>
      <c r="H44" s="38" t="s">
        <v>81</v>
      </c>
      <c r="I44" s="46" t="str">
        <f>VLOOKUP(I42,Prijave!$J$2:$N$22,4,FALSE)</f>
        <v>CRO</v>
      </c>
      <c r="K44" s="114" t="s">
        <v>73</v>
      </c>
      <c r="L44" s="115"/>
      <c r="M44" s="116" t="str">
        <f>VLOOKUP(R42,Prijave!$J$2:$N$22,5,FALSE)</f>
        <v>AK Rudolf Fizir</v>
      </c>
      <c r="N44" s="117"/>
      <c r="O44" s="117"/>
      <c r="P44" s="118"/>
      <c r="Q44" s="38" t="s">
        <v>81</v>
      </c>
      <c r="R44" s="46" t="str">
        <f>VLOOKUP(R42,Prijave!$J$2:$N$22,4,FALSE)</f>
        <v>CRO</v>
      </c>
    </row>
    <row r="45" spans="2:18" s="32" customFormat="1" ht="15" thickBot="1" x14ac:dyDescent="0.35">
      <c r="B45" s="119"/>
      <c r="C45" s="120"/>
      <c r="D45" s="120"/>
      <c r="E45" s="120"/>
      <c r="F45" s="120"/>
      <c r="G45" s="120"/>
      <c r="H45" s="120"/>
      <c r="I45" s="121"/>
      <c r="K45" s="119"/>
      <c r="L45" s="120"/>
      <c r="M45" s="120"/>
      <c r="N45" s="120"/>
      <c r="O45" s="120"/>
      <c r="P45" s="120"/>
      <c r="Q45" s="120"/>
      <c r="R45" s="121"/>
    </row>
    <row r="46" spans="2:18" s="32" customFormat="1" ht="27.75" customHeight="1" thickBot="1" x14ac:dyDescent="0.35">
      <c r="B46" s="64" t="s">
        <v>74</v>
      </c>
      <c r="C46" s="65" t="s">
        <v>75</v>
      </c>
      <c r="D46" s="64" t="s">
        <v>32</v>
      </c>
      <c r="E46" s="66" t="s">
        <v>31</v>
      </c>
      <c r="F46" s="67" t="s">
        <v>33</v>
      </c>
      <c r="G46" s="68"/>
      <c r="H46" s="69" t="s">
        <v>76</v>
      </c>
      <c r="I46" s="70" t="s">
        <v>77</v>
      </c>
      <c r="K46" s="64" t="s">
        <v>74</v>
      </c>
      <c r="L46" s="65" t="s">
        <v>75</v>
      </c>
      <c r="M46" s="64" t="s">
        <v>32</v>
      </c>
      <c r="N46" s="66" t="s">
        <v>31</v>
      </c>
      <c r="O46" s="67" t="s">
        <v>33</v>
      </c>
      <c r="P46" s="68"/>
      <c r="Q46" s="69" t="s">
        <v>76</v>
      </c>
      <c r="R46" s="70" t="s">
        <v>77</v>
      </c>
    </row>
    <row r="47" spans="2:18" s="32" customFormat="1" ht="27.75" customHeight="1" x14ac:dyDescent="0.3">
      <c r="B47" s="57">
        <v>1</v>
      </c>
      <c r="C47" s="58"/>
      <c r="D47" s="59"/>
      <c r="E47" s="38"/>
      <c r="F47" s="60"/>
      <c r="G47" s="61"/>
      <c r="H47" s="62"/>
      <c r="I47" s="63" t="s">
        <v>78</v>
      </c>
      <c r="K47" s="57">
        <v>1</v>
      </c>
      <c r="L47" s="58"/>
      <c r="M47" s="59"/>
      <c r="N47" s="38"/>
      <c r="O47" s="60"/>
      <c r="P47" s="61"/>
      <c r="Q47" s="62"/>
      <c r="R47" s="63" t="s">
        <v>78</v>
      </c>
    </row>
    <row r="48" spans="2:18" s="32" customFormat="1" ht="27.75" customHeight="1" x14ac:dyDescent="0.3">
      <c r="B48" s="47">
        <v>2</v>
      </c>
      <c r="C48" s="40"/>
      <c r="D48" s="42"/>
      <c r="E48" s="37"/>
      <c r="F48" s="43"/>
      <c r="G48" s="39"/>
      <c r="H48" s="44"/>
      <c r="I48" s="48" t="s">
        <v>78</v>
      </c>
      <c r="K48" s="47">
        <v>2</v>
      </c>
      <c r="L48" s="40"/>
      <c r="M48" s="42"/>
      <c r="N48" s="37"/>
      <c r="O48" s="43"/>
      <c r="P48" s="39"/>
      <c r="Q48" s="44"/>
      <c r="R48" s="48" t="s">
        <v>78</v>
      </c>
    </row>
    <row r="49" spans="2:18" s="32" customFormat="1" ht="27.75" customHeight="1" x14ac:dyDescent="0.3">
      <c r="B49" s="47">
        <v>3</v>
      </c>
      <c r="C49" s="40"/>
      <c r="D49" s="42"/>
      <c r="E49" s="37"/>
      <c r="F49" s="43"/>
      <c r="G49" s="39"/>
      <c r="H49" s="44"/>
      <c r="I49" s="48" t="s">
        <v>78</v>
      </c>
      <c r="K49" s="47">
        <v>3</v>
      </c>
      <c r="L49" s="40"/>
      <c r="M49" s="42"/>
      <c r="N49" s="37"/>
      <c r="O49" s="43"/>
      <c r="P49" s="39"/>
      <c r="Q49" s="44"/>
      <c r="R49" s="48" t="s">
        <v>78</v>
      </c>
    </row>
    <row r="50" spans="2:18" s="32" customFormat="1" ht="27.75" customHeight="1" x14ac:dyDescent="0.3">
      <c r="B50" s="47">
        <v>4</v>
      </c>
      <c r="C50" s="40"/>
      <c r="D50" s="42"/>
      <c r="E50" s="37"/>
      <c r="F50" s="43"/>
      <c r="G50" s="39"/>
      <c r="H50" s="44"/>
      <c r="I50" s="48" t="s">
        <v>78</v>
      </c>
      <c r="K50" s="47">
        <v>4</v>
      </c>
      <c r="L50" s="40"/>
      <c r="M50" s="42"/>
      <c r="N50" s="37"/>
      <c r="O50" s="43"/>
      <c r="P50" s="39"/>
      <c r="Q50" s="44"/>
      <c r="R50" s="48" t="s">
        <v>78</v>
      </c>
    </row>
    <row r="51" spans="2:18" s="32" customFormat="1" ht="27.75" customHeight="1" x14ac:dyDescent="0.3">
      <c r="B51" s="47">
        <v>5</v>
      </c>
      <c r="C51" s="40"/>
      <c r="D51" s="42"/>
      <c r="E51" s="37"/>
      <c r="F51" s="43"/>
      <c r="G51" s="39"/>
      <c r="H51" s="44"/>
      <c r="I51" s="48" t="s">
        <v>78</v>
      </c>
      <c r="K51" s="47">
        <v>5</v>
      </c>
      <c r="L51" s="40"/>
      <c r="M51" s="42"/>
      <c r="N51" s="37"/>
      <c r="O51" s="43"/>
      <c r="P51" s="39"/>
      <c r="Q51" s="44"/>
      <c r="R51" s="48" t="s">
        <v>78</v>
      </c>
    </row>
    <row r="52" spans="2:18" s="32" customFormat="1" ht="27.75" customHeight="1" x14ac:dyDescent="0.3">
      <c r="B52" s="47">
        <v>6</v>
      </c>
      <c r="C52" s="40"/>
      <c r="D52" s="42"/>
      <c r="E52" s="37"/>
      <c r="F52" s="43"/>
      <c r="G52" s="39"/>
      <c r="H52" s="44"/>
      <c r="I52" s="48" t="s">
        <v>78</v>
      </c>
      <c r="K52" s="47">
        <v>6</v>
      </c>
      <c r="L52" s="40"/>
      <c r="M52" s="42"/>
      <c r="N52" s="37"/>
      <c r="O52" s="43"/>
      <c r="P52" s="39"/>
      <c r="Q52" s="44"/>
      <c r="R52" s="48" t="s">
        <v>78</v>
      </c>
    </row>
    <row r="53" spans="2:18" s="32" customFormat="1" ht="27.75" customHeight="1" x14ac:dyDescent="0.3">
      <c r="B53" s="47">
        <v>7</v>
      </c>
      <c r="C53" s="40"/>
      <c r="D53" s="42"/>
      <c r="E53" s="37"/>
      <c r="F53" s="43"/>
      <c r="G53" s="39"/>
      <c r="H53" s="44"/>
      <c r="I53" s="48" t="s">
        <v>78</v>
      </c>
      <c r="K53" s="47">
        <v>7</v>
      </c>
      <c r="L53" s="40"/>
      <c r="M53" s="42"/>
      <c r="N53" s="37"/>
      <c r="O53" s="43"/>
      <c r="P53" s="39"/>
      <c r="Q53" s="44"/>
      <c r="R53" s="48" t="s">
        <v>78</v>
      </c>
    </row>
    <row r="54" spans="2:18" s="32" customFormat="1" ht="27.75" customHeight="1" thickBot="1" x14ac:dyDescent="0.35">
      <c r="B54" s="49">
        <v>8</v>
      </c>
      <c r="C54" s="50"/>
      <c r="D54" s="51"/>
      <c r="E54" s="52"/>
      <c r="F54" s="53"/>
      <c r="G54" s="54"/>
      <c r="H54" s="55"/>
      <c r="I54" s="56" t="s">
        <v>78</v>
      </c>
      <c r="K54" s="49">
        <v>8</v>
      </c>
      <c r="L54" s="50"/>
      <c r="M54" s="51"/>
      <c r="N54" s="52"/>
      <c r="O54" s="53"/>
      <c r="P54" s="54"/>
      <c r="Q54" s="55"/>
      <c r="R54" s="56" t="s">
        <v>78</v>
      </c>
    </row>
    <row r="55" spans="2:18" s="32" customFormat="1" ht="27.75" customHeight="1" x14ac:dyDescent="0.3">
      <c r="B55" s="122" t="s">
        <v>79</v>
      </c>
      <c r="C55" s="123"/>
      <c r="D55" s="123"/>
      <c r="E55" s="123"/>
      <c r="F55" s="123"/>
      <c r="G55" s="123"/>
      <c r="H55" s="123"/>
      <c r="I55" s="124"/>
      <c r="K55" s="122" t="s">
        <v>79</v>
      </c>
      <c r="L55" s="123"/>
      <c r="M55" s="123"/>
      <c r="N55" s="123"/>
      <c r="O55" s="123"/>
      <c r="P55" s="123"/>
      <c r="Q55" s="123"/>
      <c r="R55" s="124"/>
    </row>
    <row r="56" spans="2:18" s="32" customFormat="1" ht="27.75" customHeight="1" x14ac:dyDescent="0.3">
      <c r="B56" s="36"/>
      <c r="C56" s="34"/>
      <c r="D56" s="35"/>
      <c r="E56" s="35"/>
      <c r="F56" s="35"/>
      <c r="G56" s="35"/>
      <c r="H56" s="35"/>
      <c r="I56" s="33"/>
      <c r="K56" s="36"/>
      <c r="L56" s="34"/>
      <c r="M56" s="35"/>
      <c r="N56" s="35"/>
      <c r="O56" s="35"/>
      <c r="P56" s="35"/>
      <c r="Q56" s="35"/>
      <c r="R56" s="33"/>
    </row>
    <row r="57" spans="2:18" s="32" customFormat="1" ht="27.75" customHeight="1" x14ac:dyDescent="0.3">
      <c r="B57" s="36"/>
      <c r="C57" s="34"/>
      <c r="D57" s="35"/>
      <c r="E57" s="35"/>
      <c r="F57" s="35"/>
      <c r="G57" s="35"/>
      <c r="H57" s="35"/>
      <c r="I57" s="33"/>
      <c r="K57" s="36"/>
      <c r="L57" s="34"/>
      <c r="M57" s="35"/>
      <c r="N57" s="35"/>
      <c r="O57" s="35"/>
      <c r="P57" s="35"/>
      <c r="Q57" s="35"/>
      <c r="R57" s="33"/>
    </row>
    <row r="58" spans="2:18" s="32" customFormat="1" ht="27.75" customHeight="1" thickBot="1" x14ac:dyDescent="0.35">
      <c r="B58" s="125"/>
      <c r="C58" s="126"/>
      <c r="D58" s="126"/>
      <c r="E58" s="126"/>
      <c r="F58" s="126"/>
      <c r="G58" s="126"/>
      <c r="H58" s="126"/>
      <c r="I58" s="127"/>
      <c r="K58" s="125"/>
      <c r="L58" s="126"/>
      <c r="M58" s="126"/>
      <c r="N58" s="126"/>
      <c r="O58" s="126"/>
      <c r="P58" s="126"/>
      <c r="Q58" s="126"/>
      <c r="R58" s="127"/>
    </row>
    <row r="59" spans="2:18" s="32" customFormat="1" ht="27.75" customHeight="1" thickBot="1" x14ac:dyDescent="0.35">
      <c r="B59" s="111" t="str">
        <f>$B$20</f>
        <v>Zaprešić, 10.5.2015.</v>
      </c>
      <c r="C59" s="112"/>
      <c r="D59" s="112"/>
      <c r="E59" s="112"/>
      <c r="F59" s="112"/>
      <c r="G59" s="112"/>
      <c r="H59" s="112"/>
      <c r="I59" s="113"/>
      <c r="J59" s="84"/>
      <c r="K59" s="111" t="str">
        <f>$B$20</f>
        <v>Zaprešić, 10.5.2015.</v>
      </c>
      <c r="L59" s="112"/>
      <c r="M59" s="112"/>
      <c r="N59" s="112"/>
      <c r="O59" s="112"/>
      <c r="P59" s="112"/>
      <c r="Q59" s="112"/>
      <c r="R59" s="113"/>
    </row>
    <row r="60" spans="2:18" s="32" customFormat="1" ht="39" customHeight="1" thickBot="1" x14ac:dyDescent="0.35"/>
    <row r="61" spans="2:18" s="32" customFormat="1" ht="27" customHeight="1" thickBot="1" x14ac:dyDescent="0.35">
      <c r="B61" s="128" t="str">
        <f>$B$2</f>
        <v>7. Zaprešićki elektro kup F5J-400</v>
      </c>
      <c r="C61" s="129"/>
      <c r="D61" s="129"/>
      <c r="E61" s="129"/>
      <c r="F61" s="129"/>
      <c r="G61" s="129"/>
      <c r="H61" s="129"/>
      <c r="I61" s="130"/>
      <c r="K61" s="128" t="str">
        <f>$B$2</f>
        <v>7. Zaprešićki elektro kup F5J-400</v>
      </c>
      <c r="L61" s="129"/>
      <c r="M61" s="129"/>
      <c r="N61" s="129"/>
      <c r="O61" s="129"/>
      <c r="P61" s="129"/>
      <c r="Q61" s="129"/>
      <c r="R61" s="130"/>
    </row>
    <row r="62" spans="2:18" s="32" customFormat="1" ht="30.75" customHeight="1" x14ac:dyDescent="0.3">
      <c r="B62" s="131"/>
      <c r="C62" s="132"/>
      <c r="D62" s="132"/>
      <c r="E62" s="132"/>
      <c r="F62" s="132"/>
      <c r="G62" s="133"/>
      <c r="H62" s="41" t="s">
        <v>80</v>
      </c>
      <c r="I62" s="45">
        <v>7</v>
      </c>
      <c r="K62" s="131"/>
      <c r="L62" s="132"/>
      <c r="M62" s="132"/>
      <c r="N62" s="132"/>
      <c r="O62" s="132"/>
      <c r="P62" s="133"/>
      <c r="Q62" s="41" t="s">
        <v>71</v>
      </c>
      <c r="R62" s="45">
        <v>8</v>
      </c>
    </row>
    <row r="63" spans="2:18" s="32" customFormat="1" ht="30.75" customHeight="1" x14ac:dyDescent="0.3">
      <c r="B63" s="114" t="s">
        <v>72</v>
      </c>
      <c r="C63" s="115"/>
      <c r="D63" s="134" t="str">
        <f>VLOOKUP(I62,Prijave!$J$2:$N$22,2,FALSE)</f>
        <v>Hrastovec, Krešimir</v>
      </c>
      <c r="E63" s="135"/>
      <c r="F63" s="135"/>
      <c r="G63" s="135"/>
      <c r="H63" s="135"/>
      <c r="I63" s="136"/>
      <c r="K63" s="114" t="s">
        <v>72</v>
      </c>
      <c r="L63" s="115"/>
      <c r="M63" s="134" t="str">
        <f>VLOOKUP(R62,Prijave!$J$2:$N$22,2,FALSE)</f>
        <v>Videnšek, Tone</v>
      </c>
      <c r="N63" s="135"/>
      <c r="O63" s="135"/>
      <c r="P63" s="135"/>
      <c r="Q63" s="135"/>
      <c r="R63" s="136"/>
    </row>
    <row r="64" spans="2:18" s="32" customFormat="1" ht="30.75" customHeight="1" x14ac:dyDescent="0.3">
      <c r="B64" s="114" t="s">
        <v>73</v>
      </c>
      <c r="C64" s="115"/>
      <c r="D64" s="116" t="str">
        <f>VLOOKUP(I62,Prijave!$J$2:$N$22,5,FALSE)</f>
        <v>MK Zaprešić</v>
      </c>
      <c r="E64" s="117"/>
      <c r="F64" s="117"/>
      <c r="G64" s="118"/>
      <c r="H64" s="38" t="s">
        <v>81</v>
      </c>
      <c r="I64" s="46" t="str">
        <f>VLOOKUP(I62,Prijave!$J$2:$N$22,4,FALSE)</f>
        <v>CRO</v>
      </c>
      <c r="K64" s="114" t="s">
        <v>73</v>
      </c>
      <c r="L64" s="115"/>
      <c r="M64" s="116" t="str">
        <f>VLOOKUP(R62,Prijave!$J$2:$N$22,5,FALSE)</f>
        <v>DMP-Murska Sobota</v>
      </c>
      <c r="N64" s="117"/>
      <c r="O64" s="117"/>
      <c r="P64" s="118"/>
      <c r="Q64" s="38" t="s">
        <v>81</v>
      </c>
      <c r="R64" s="46" t="str">
        <f>VLOOKUP(R62,Prijave!$J$2:$N$22,4,FALSE)</f>
        <v>SLO</v>
      </c>
    </row>
    <row r="65" spans="2:18" s="32" customFormat="1" ht="15" thickBot="1" x14ac:dyDescent="0.35">
      <c r="B65" s="119"/>
      <c r="C65" s="120"/>
      <c r="D65" s="120"/>
      <c r="E65" s="120"/>
      <c r="F65" s="120"/>
      <c r="G65" s="120"/>
      <c r="H65" s="120"/>
      <c r="I65" s="121"/>
      <c r="K65" s="119"/>
      <c r="L65" s="120"/>
      <c r="M65" s="120"/>
      <c r="N65" s="120"/>
      <c r="O65" s="120"/>
      <c r="P65" s="120"/>
      <c r="Q65" s="120"/>
      <c r="R65" s="121"/>
    </row>
    <row r="66" spans="2:18" s="32" customFormat="1" ht="27.75" customHeight="1" thickBot="1" x14ac:dyDescent="0.35">
      <c r="B66" s="64" t="s">
        <v>74</v>
      </c>
      <c r="C66" s="65" t="s">
        <v>75</v>
      </c>
      <c r="D66" s="64" t="s">
        <v>32</v>
      </c>
      <c r="E66" s="66" t="s">
        <v>31</v>
      </c>
      <c r="F66" s="67" t="s">
        <v>33</v>
      </c>
      <c r="G66" s="68"/>
      <c r="H66" s="69" t="s">
        <v>76</v>
      </c>
      <c r="I66" s="70" t="s">
        <v>77</v>
      </c>
      <c r="K66" s="64" t="s">
        <v>74</v>
      </c>
      <c r="L66" s="65" t="s">
        <v>75</v>
      </c>
      <c r="M66" s="64" t="s">
        <v>32</v>
      </c>
      <c r="N66" s="66" t="s">
        <v>31</v>
      </c>
      <c r="O66" s="67" t="s">
        <v>33</v>
      </c>
      <c r="P66" s="68"/>
      <c r="Q66" s="69" t="s">
        <v>76</v>
      </c>
      <c r="R66" s="70" t="s">
        <v>77</v>
      </c>
    </row>
    <row r="67" spans="2:18" s="32" customFormat="1" ht="27.75" customHeight="1" x14ac:dyDescent="0.3">
      <c r="B67" s="57">
        <v>1</v>
      </c>
      <c r="C67" s="58"/>
      <c r="D67" s="59"/>
      <c r="E67" s="38"/>
      <c r="F67" s="60"/>
      <c r="G67" s="61"/>
      <c r="H67" s="62"/>
      <c r="I67" s="63" t="s">
        <v>78</v>
      </c>
      <c r="K67" s="57">
        <v>1</v>
      </c>
      <c r="L67" s="58"/>
      <c r="M67" s="59"/>
      <c r="N67" s="38"/>
      <c r="O67" s="60"/>
      <c r="P67" s="61"/>
      <c r="Q67" s="62"/>
      <c r="R67" s="63" t="s">
        <v>78</v>
      </c>
    </row>
    <row r="68" spans="2:18" s="32" customFormat="1" ht="27.75" customHeight="1" x14ac:dyDescent="0.3">
      <c r="B68" s="47">
        <v>2</v>
      </c>
      <c r="C68" s="40"/>
      <c r="D68" s="42"/>
      <c r="E68" s="37"/>
      <c r="F68" s="43"/>
      <c r="G68" s="39"/>
      <c r="H68" s="44"/>
      <c r="I68" s="48" t="s">
        <v>78</v>
      </c>
      <c r="K68" s="47">
        <v>2</v>
      </c>
      <c r="L68" s="40"/>
      <c r="M68" s="42"/>
      <c r="N68" s="37"/>
      <c r="O68" s="43"/>
      <c r="P68" s="39"/>
      <c r="Q68" s="44"/>
      <c r="R68" s="48" t="s">
        <v>78</v>
      </c>
    </row>
    <row r="69" spans="2:18" s="32" customFormat="1" ht="27.75" customHeight="1" x14ac:dyDescent="0.3">
      <c r="B69" s="47">
        <v>3</v>
      </c>
      <c r="C69" s="40"/>
      <c r="D69" s="42"/>
      <c r="E69" s="37"/>
      <c r="F69" s="43"/>
      <c r="G69" s="39"/>
      <c r="H69" s="44"/>
      <c r="I69" s="48" t="s">
        <v>78</v>
      </c>
      <c r="K69" s="47">
        <v>3</v>
      </c>
      <c r="L69" s="40"/>
      <c r="M69" s="42"/>
      <c r="N69" s="37"/>
      <c r="O69" s="43"/>
      <c r="P69" s="39"/>
      <c r="Q69" s="44"/>
      <c r="R69" s="48" t="s">
        <v>78</v>
      </c>
    </row>
    <row r="70" spans="2:18" s="32" customFormat="1" ht="27.75" customHeight="1" x14ac:dyDescent="0.3">
      <c r="B70" s="47">
        <v>4</v>
      </c>
      <c r="C70" s="40"/>
      <c r="D70" s="42"/>
      <c r="E70" s="37"/>
      <c r="F70" s="43"/>
      <c r="G70" s="39"/>
      <c r="H70" s="44"/>
      <c r="I70" s="48" t="s">
        <v>78</v>
      </c>
      <c r="K70" s="47">
        <v>4</v>
      </c>
      <c r="L70" s="40"/>
      <c r="M70" s="42"/>
      <c r="N70" s="37"/>
      <c r="O70" s="43"/>
      <c r="P70" s="39"/>
      <c r="Q70" s="44"/>
      <c r="R70" s="48" t="s">
        <v>78</v>
      </c>
    </row>
    <row r="71" spans="2:18" s="32" customFormat="1" ht="27.75" customHeight="1" x14ac:dyDescent="0.3">
      <c r="B71" s="47">
        <v>5</v>
      </c>
      <c r="C71" s="40"/>
      <c r="D71" s="42"/>
      <c r="E71" s="37"/>
      <c r="F71" s="43"/>
      <c r="G71" s="39"/>
      <c r="H71" s="44"/>
      <c r="I71" s="48" t="s">
        <v>78</v>
      </c>
      <c r="K71" s="47">
        <v>5</v>
      </c>
      <c r="L71" s="40"/>
      <c r="M71" s="42"/>
      <c r="N71" s="37"/>
      <c r="O71" s="43"/>
      <c r="P71" s="39"/>
      <c r="Q71" s="44"/>
      <c r="R71" s="48" t="s">
        <v>78</v>
      </c>
    </row>
    <row r="72" spans="2:18" s="32" customFormat="1" ht="27.75" customHeight="1" x14ac:dyDescent="0.3">
      <c r="B72" s="47">
        <v>6</v>
      </c>
      <c r="C72" s="40"/>
      <c r="D72" s="42"/>
      <c r="E72" s="37"/>
      <c r="F72" s="43"/>
      <c r="G72" s="39"/>
      <c r="H72" s="44"/>
      <c r="I72" s="48" t="s">
        <v>78</v>
      </c>
      <c r="K72" s="47">
        <v>6</v>
      </c>
      <c r="L72" s="40"/>
      <c r="M72" s="42"/>
      <c r="N72" s="37"/>
      <c r="O72" s="43"/>
      <c r="P72" s="39"/>
      <c r="Q72" s="44"/>
      <c r="R72" s="48" t="s">
        <v>78</v>
      </c>
    </row>
    <row r="73" spans="2:18" s="32" customFormat="1" ht="27.75" customHeight="1" x14ac:dyDescent="0.3">
      <c r="B73" s="47">
        <v>7</v>
      </c>
      <c r="C73" s="40"/>
      <c r="D73" s="42"/>
      <c r="E73" s="37"/>
      <c r="F73" s="43"/>
      <c r="G73" s="39"/>
      <c r="H73" s="44"/>
      <c r="I73" s="48" t="s">
        <v>78</v>
      </c>
      <c r="K73" s="47">
        <v>7</v>
      </c>
      <c r="L73" s="40"/>
      <c r="M73" s="42"/>
      <c r="N73" s="37"/>
      <c r="O73" s="43"/>
      <c r="P73" s="39"/>
      <c r="Q73" s="44"/>
      <c r="R73" s="48" t="s">
        <v>78</v>
      </c>
    </row>
    <row r="74" spans="2:18" s="32" customFormat="1" ht="27.75" customHeight="1" thickBot="1" x14ac:dyDescent="0.35">
      <c r="B74" s="49">
        <v>8</v>
      </c>
      <c r="C74" s="50"/>
      <c r="D74" s="51"/>
      <c r="E74" s="52"/>
      <c r="F74" s="53"/>
      <c r="G74" s="54"/>
      <c r="H74" s="55"/>
      <c r="I74" s="56" t="s">
        <v>78</v>
      </c>
      <c r="K74" s="49">
        <v>8</v>
      </c>
      <c r="L74" s="50"/>
      <c r="M74" s="51"/>
      <c r="N74" s="52"/>
      <c r="O74" s="53"/>
      <c r="P74" s="54"/>
      <c r="Q74" s="55"/>
      <c r="R74" s="56" t="s">
        <v>78</v>
      </c>
    </row>
    <row r="75" spans="2:18" s="32" customFormat="1" ht="27.75" customHeight="1" x14ac:dyDescent="0.3">
      <c r="B75" s="122" t="s">
        <v>79</v>
      </c>
      <c r="C75" s="123"/>
      <c r="D75" s="123"/>
      <c r="E75" s="123"/>
      <c r="F75" s="123"/>
      <c r="G75" s="123"/>
      <c r="H75" s="123"/>
      <c r="I75" s="124"/>
      <c r="K75" s="122" t="s">
        <v>79</v>
      </c>
      <c r="L75" s="123"/>
      <c r="M75" s="123"/>
      <c r="N75" s="123"/>
      <c r="O75" s="123"/>
      <c r="P75" s="123"/>
      <c r="Q75" s="123"/>
      <c r="R75" s="124"/>
    </row>
    <row r="76" spans="2:18" s="32" customFormat="1" ht="27.75" customHeight="1" x14ac:dyDescent="0.3">
      <c r="B76" s="36"/>
      <c r="C76" s="34"/>
      <c r="D76" s="35"/>
      <c r="E76" s="35"/>
      <c r="F76" s="35"/>
      <c r="G76" s="35"/>
      <c r="H76" s="35"/>
      <c r="I76" s="33"/>
      <c r="K76" s="36"/>
      <c r="L76" s="34"/>
      <c r="M76" s="35"/>
      <c r="N76" s="35"/>
      <c r="O76" s="35"/>
      <c r="P76" s="35"/>
      <c r="Q76" s="35"/>
      <c r="R76" s="33"/>
    </row>
    <row r="77" spans="2:18" s="32" customFormat="1" ht="27.75" customHeight="1" x14ac:dyDescent="0.3">
      <c r="B77" s="36"/>
      <c r="C77" s="34"/>
      <c r="D77" s="35"/>
      <c r="E77" s="35"/>
      <c r="F77" s="35"/>
      <c r="G77" s="35"/>
      <c r="H77" s="35"/>
      <c r="I77" s="33"/>
      <c r="K77" s="36"/>
      <c r="L77" s="34"/>
      <c r="M77" s="35"/>
      <c r="N77" s="35"/>
      <c r="O77" s="35"/>
      <c r="P77" s="35"/>
      <c r="Q77" s="35"/>
      <c r="R77" s="33"/>
    </row>
    <row r="78" spans="2:18" s="32" customFormat="1" ht="27.75" customHeight="1" thickBot="1" x14ac:dyDescent="0.35">
      <c r="B78" s="125"/>
      <c r="C78" s="126"/>
      <c r="D78" s="126"/>
      <c r="E78" s="126"/>
      <c r="F78" s="126"/>
      <c r="G78" s="126"/>
      <c r="H78" s="126"/>
      <c r="I78" s="127"/>
      <c r="K78" s="125"/>
      <c r="L78" s="126"/>
      <c r="M78" s="126"/>
      <c r="N78" s="126"/>
      <c r="O78" s="126"/>
      <c r="P78" s="126"/>
      <c r="Q78" s="126"/>
      <c r="R78" s="127"/>
    </row>
    <row r="79" spans="2:18" s="32" customFormat="1" ht="27.75" customHeight="1" thickBot="1" x14ac:dyDescent="0.35">
      <c r="B79" s="111" t="str">
        <f>$B$20</f>
        <v>Zaprešić, 10.5.2015.</v>
      </c>
      <c r="C79" s="112"/>
      <c r="D79" s="112"/>
      <c r="E79" s="112"/>
      <c r="F79" s="112"/>
      <c r="G79" s="112"/>
      <c r="H79" s="112"/>
      <c r="I79" s="113"/>
      <c r="J79" s="84"/>
      <c r="K79" s="111" t="str">
        <f>$B$20</f>
        <v>Zaprešić, 10.5.2015.</v>
      </c>
      <c r="L79" s="112"/>
      <c r="M79" s="112"/>
      <c r="N79" s="112"/>
      <c r="O79" s="112"/>
      <c r="P79" s="112"/>
      <c r="Q79" s="112"/>
      <c r="R79" s="113"/>
    </row>
    <row r="80" spans="2:18" s="32" customFormat="1" ht="27" customHeight="1" thickBot="1" x14ac:dyDescent="0.35">
      <c r="B80" s="128" t="str">
        <f>$B$2</f>
        <v>7. Zaprešićki elektro kup F5J-400</v>
      </c>
      <c r="C80" s="129"/>
      <c r="D80" s="129"/>
      <c r="E80" s="129"/>
      <c r="F80" s="129"/>
      <c r="G80" s="129"/>
      <c r="H80" s="129"/>
      <c r="I80" s="130"/>
      <c r="K80" s="128" t="str">
        <f>$B$2</f>
        <v>7. Zaprešićki elektro kup F5J-400</v>
      </c>
      <c r="L80" s="129"/>
      <c r="M80" s="129"/>
      <c r="N80" s="129"/>
      <c r="O80" s="129"/>
      <c r="P80" s="129"/>
      <c r="Q80" s="129"/>
      <c r="R80" s="130"/>
    </row>
    <row r="81" spans="2:18" s="32" customFormat="1" ht="30.75" customHeight="1" x14ac:dyDescent="0.3">
      <c r="B81" s="131"/>
      <c r="C81" s="132"/>
      <c r="D81" s="132"/>
      <c r="E81" s="132"/>
      <c r="F81" s="132"/>
      <c r="G81" s="133"/>
      <c r="H81" s="41" t="s">
        <v>80</v>
      </c>
      <c r="I81" s="45">
        <v>9</v>
      </c>
      <c r="K81" s="131"/>
      <c r="L81" s="132"/>
      <c r="M81" s="132"/>
      <c r="N81" s="132"/>
      <c r="O81" s="132"/>
      <c r="P81" s="133"/>
      <c r="Q81" s="41" t="s">
        <v>71</v>
      </c>
      <c r="R81" s="45">
        <v>10</v>
      </c>
    </row>
    <row r="82" spans="2:18" s="32" customFormat="1" ht="30.75" customHeight="1" x14ac:dyDescent="0.3">
      <c r="B82" s="114" t="s">
        <v>72</v>
      </c>
      <c r="C82" s="115"/>
      <c r="D82" s="134" t="str">
        <f>VLOOKUP(I81,Prijave!$J$2:$N$22,2,FALSE)</f>
        <v>Mihajlović, Saša</v>
      </c>
      <c r="E82" s="135"/>
      <c r="F82" s="135"/>
      <c r="G82" s="135"/>
      <c r="H82" s="135"/>
      <c r="I82" s="136"/>
      <c r="K82" s="114" t="s">
        <v>72</v>
      </c>
      <c r="L82" s="115"/>
      <c r="M82" s="134" t="str">
        <f>VLOOKUP(R81,Prijave!$J$2:$N$22,2,FALSE)</f>
        <v>Podbregar, Matjaž</v>
      </c>
      <c r="N82" s="135"/>
      <c r="O82" s="135"/>
      <c r="P82" s="135"/>
      <c r="Q82" s="135"/>
      <c r="R82" s="136"/>
    </row>
    <row r="83" spans="2:18" s="32" customFormat="1" ht="30.75" customHeight="1" x14ac:dyDescent="0.3">
      <c r="B83" s="114" t="s">
        <v>73</v>
      </c>
      <c r="C83" s="115"/>
      <c r="D83" s="116" t="str">
        <f>VLOOKUP(I81,Prijave!$J$2:$N$22,5,FALSE)</f>
        <v>MK Zaprešić</v>
      </c>
      <c r="E83" s="117"/>
      <c r="F83" s="117"/>
      <c r="G83" s="118"/>
      <c r="H83" s="38" t="s">
        <v>81</v>
      </c>
      <c r="I83" s="46" t="str">
        <f>VLOOKUP(I81,Prijave!$J$2:$N$22,4,FALSE)</f>
        <v>CRO</v>
      </c>
      <c r="K83" s="114" t="s">
        <v>73</v>
      </c>
      <c r="L83" s="115"/>
      <c r="M83" s="116" t="str">
        <f>VLOOKUP(R81,Prijave!$J$2:$N$22,5,FALSE)</f>
        <v>AK Milan B.Litija</v>
      </c>
      <c r="N83" s="117"/>
      <c r="O83" s="117"/>
      <c r="P83" s="118"/>
      <c r="Q83" s="38" t="s">
        <v>81</v>
      </c>
      <c r="R83" s="46" t="str">
        <f>VLOOKUP(R81,Prijave!$J$2:$N$22,4,FALSE)</f>
        <v>SLO</v>
      </c>
    </row>
    <row r="84" spans="2:18" s="32" customFormat="1" ht="15" thickBot="1" x14ac:dyDescent="0.35">
      <c r="B84" s="119"/>
      <c r="C84" s="120"/>
      <c r="D84" s="120"/>
      <c r="E84" s="120"/>
      <c r="F84" s="120"/>
      <c r="G84" s="120"/>
      <c r="H84" s="120"/>
      <c r="I84" s="121"/>
      <c r="K84" s="119"/>
      <c r="L84" s="120"/>
      <c r="M84" s="120"/>
      <c r="N84" s="120"/>
      <c r="O84" s="120"/>
      <c r="P84" s="120"/>
      <c r="Q84" s="120"/>
      <c r="R84" s="121"/>
    </row>
    <row r="85" spans="2:18" s="32" customFormat="1" ht="27.75" customHeight="1" thickBot="1" x14ac:dyDescent="0.35">
      <c r="B85" s="64" t="s">
        <v>74</v>
      </c>
      <c r="C85" s="65" t="s">
        <v>75</v>
      </c>
      <c r="D85" s="64" t="s">
        <v>32</v>
      </c>
      <c r="E85" s="66" t="s">
        <v>31</v>
      </c>
      <c r="F85" s="67" t="s">
        <v>33</v>
      </c>
      <c r="G85" s="68"/>
      <c r="H85" s="69" t="s">
        <v>76</v>
      </c>
      <c r="I85" s="70" t="s">
        <v>77</v>
      </c>
      <c r="K85" s="64" t="s">
        <v>74</v>
      </c>
      <c r="L85" s="65" t="s">
        <v>75</v>
      </c>
      <c r="M85" s="64" t="s">
        <v>32</v>
      </c>
      <c r="N85" s="66" t="s">
        <v>31</v>
      </c>
      <c r="O85" s="67" t="s">
        <v>33</v>
      </c>
      <c r="P85" s="68"/>
      <c r="Q85" s="69" t="s">
        <v>76</v>
      </c>
      <c r="R85" s="70" t="s">
        <v>77</v>
      </c>
    </row>
    <row r="86" spans="2:18" s="32" customFormat="1" ht="27.75" customHeight="1" x14ac:dyDescent="0.3">
      <c r="B86" s="57">
        <v>1</v>
      </c>
      <c r="C86" s="58"/>
      <c r="D86" s="59"/>
      <c r="E86" s="38"/>
      <c r="F86" s="60"/>
      <c r="G86" s="61"/>
      <c r="H86" s="62"/>
      <c r="I86" s="63" t="s">
        <v>78</v>
      </c>
      <c r="K86" s="57">
        <v>1</v>
      </c>
      <c r="L86" s="58"/>
      <c r="M86" s="59"/>
      <c r="N86" s="38"/>
      <c r="O86" s="60"/>
      <c r="P86" s="61"/>
      <c r="Q86" s="62"/>
      <c r="R86" s="63" t="s">
        <v>78</v>
      </c>
    </row>
    <row r="87" spans="2:18" s="32" customFormat="1" ht="27.75" customHeight="1" x14ac:dyDescent="0.3">
      <c r="B87" s="47">
        <v>2</v>
      </c>
      <c r="C87" s="40"/>
      <c r="D87" s="42"/>
      <c r="E87" s="37"/>
      <c r="F87" s="43"/>
      <c r="G87" s="39"/>
      <c r="H87" s="44"/>
      <c r="I87" s="48" t="s">
        <v>78</v>
      </c>
      <c r="K87" s="47">
        <v>2</v>
      </c>
      <c r="L87" s="40"/>
      <c r="M87" s="42"/>
      <c r="N87" s="37"/>
      <c r="O87" s="43"/>
      <c r="P87" s="39"/>
      <c r="Q87" s="44"/>
      <c r="R87" s="48" t="s">
        <v>78</v>
      </c>
    </row>
    <row r="88" spans="2:18" s="32" customFormat="1" ht="27.75" customHeight="1" x14ac:dyDescent="0.3">
      <c r="B88" s="47">
        <v>3</v>
      </c>
      <c r="C88" s="40"/>
      <c r="D88" s="42"/>
      <c r="E88" s="37"/>
      <c r="F88" s="43"/>
      <c r="G88" s="39"/>
      <c r="H88" s="44"/>
      <c r="I88" s="48" t="s">
        <v>78</v>
      </c>
      <c r="K88" s="47">
        <v>3</v>
      </c>
      <c r="L88" s="40"/>
      <c r="M88" s="42"/>
      <c r="N88" s="37"/>
      <c r="O88" s="43"/>
      <c r="P88" s="39"/>
      <c r="Q88" s="44"/>
      <c r="R88" s="48" t="s">
        <v>78</v>
      </c>
    </row>
    <row r="89" spans="2:18" s="32" customFormat="1" ht="27.75" customHeight="1" x14ac:dyDescent="0.3">
      <c r="B89" s="47">
        <v>4</v>
      </c>
      <c r="C89" s="40"/>
      <c r="D89" s="42"/>
      <c r="E89" s="37"/>
      <c r="F89" s="43"/>
      <c r="G89" s="39"/>
      <c r="H89" s="44"/>
      <c r="I89" s="48" t="s">
        <v>78</v>
      </c>
      <c r="K89" s="47">
        <v>4</v>
      </c>
      <c r="L89" s="40"/>
      <c r="M89" s="42"/>
      <c r="N89" s="37"/>
      <c r="O89" s="43"/>
      <c r="P89" s="39"/>
      <c r="Q89" s="44"/>
      <c r="R89" s="48" t="s">
        <v>78</v>
      </c>
    </row>
    <row r="90" spans="2:18" s="32" customFormat="1" ht="27.75" customHeight="1" x14ac:dyDescent="0.3">
      <c r="B90" s="47">
        <v>5</v>
      </c>
      <c r="C90" s="40"/>
      <c r="D90" s="42"/>
      <c r="E90" s="37"/>
      <c r="F90" s="43"/>
      <c r="G90" s="39"/>
      <c r="H90" s="44"/>
      <c r="I90" s="48" t="s">
        <v>78</v>
      </c>
      <c r="K90" s="47">
        <v>5</v>
      </c>
      <c r="L90" s="40"/>
      <c r="M90" s="42"/>
      <c r="N90" s="37"/>
      <c r="O90" s="43"/>
      <c r="P90" s="39"/>
      <c r="Q90" s="44"/>
      <c r="R90" s="48" t="s">
        <v>78</v>
      </c>
    </row>
    <row r="91" spans="2:18" s="32" customFormat="1" ht="27.75" customHeight="1" x14ac:dyDescent="0.3">
      <c r="B91" s="47">
        <v>6</v>
      </c>
      <c r="C91" s="40"/>
      <c r="D91" s="42"/>
      <c r="E91" s="37"/>
      <c r="F91" s="43"/>
      <c r="G91" s="39"/>
      <c r="H91" s="44"/>
      <c r="I91" s="48" t="s">
        <v>78</v>
      </c>
      <c r="K91" s="47">
        <v>6</v>
      </c>
      <c r="L91" s="40"/>
      <c r="M91" s="42"/>
      <c r="N91" s="37"/>
      <c r="O91" s="43"/>
      <c r="P91" s="39"/>
      <c r="Q91" s="44"/>
      <c r="R91" s="48" t="s">
        <v>78</v>
      </c>
    </row>
    <row r="92" spans="2:18" s="32" customFormat="1" ht="27.75" customHeight="1" x14ac:dyDescent="0.3">
      <c r="B92" s="47">
        <v>7</v>
      </c>
      <c r="C92" s="40"/>
      <c r="D92" s="42"/>
      <c r="E92" s="37"/>
      <c r="F92" s="43"/>
      <c r="G92" s="39"/>
      <c r="H92" s="44"/>
      <c r="I92" s="48" t="s">
        <v>78</v>
      </c>
      <c r="K92" s="47">
        <v>7</v>
      </c>
      <c r="L92" s="40"/>
      <c r="M92" s="42"/>
      <c r="N92" s="37"/>
      <c r="O92" s="43"/>
      <c r="P92" s="39"/>
      <c r="Q92" s="44"/>
      <c r="R92" s="48" t="s">
        <v>78</v>
      </c>
    </row>
    <row r="93" spans="2:18" s="32" customFormat="1" ht="27.75" customHeight="1" thickBot="1" x14ac:dyDescent="0.35">
      <c r="B93" s="49">
        <v>8</v>
      </c>
      <c r="C93" s="50"/>
      <c r="D93" s="51"/>
      <c r="E93" s="52"/>
      <c r="F93" s="53"/>
      <c r="G93" s="54"/>
      <c r="H93" s="55"/>
      <c r="I93" s="56" t="s">
        <v>78</v>
      </c>
      <c r="K93" s="49">
        <v>8</v>
      </c>
      <c r="L93" s="50"/>
      <c r="M93" s="51"/>
      <c r="N93" s="52"/>
      <c r="O93" s="53"/>
      <c r="P93" s="54"/>
      <c r="Q93" s="55"/>
      <c r="R93" s="56" t="s">
        <v>78</v>
      </c>
    </row>
    <row r="94" spans="2:18" s="32" customFormat="1" ht="27.75" customHeight="1" x14ac:dyDescent="0.3">
      <c r="B94" s="122" t="s">
        <v>79</v>
      </c>
      <c r="C94" s="123"/>
      <c r="D94" s="123"/>
      <c r="E94" s="123"/>
      <c r="F94" s="123"/>
      <c r="G94" s="123"/>
      <c r="H94" s="123"/>
      <c r="I94" s="124"/>
      <c r="K94" s="122" t="s">
        <v>79</v>
      </c>
      <c r="L94" s="123"/>
      <c r="M94" s="123"/>
      <c r="N94" s="123"/>
      <c r="O94" s="123"/>
      <c r="P94" s="123"/>
      <c r="Q94" s="123"/>
      <c r="R94" s="124"/>
    </row>
    <row r="95" spans="2:18" s="32" customFormat="1" ht="27.75" customHeight="1" x14ac:dyDescent="0.3">
      <c r="B95" s="36"/>
      <c r="C95" s="34"/>
      <c r="D95" s="35"/>
      <c r="E95" s="35"/>
      <c r="F95" s="35"/>
      <c r="G95" s="35"/>
      <c r="H95" s="35"/>
      <c r="I95" s="33"/>
      <c r="K95" s="36"/>
      <c r="L95" s="34"/>
      <c r="M95" s="35"/>
      <c r="N95" s="35"/>
      <c r="O95" s="35"/>
      <c r="P95" s="35"/>
      <c r="Q95" s="35"/>
      <c r="R95" s="33"/>
    </row>
    <row r="96" spans="2:18" s="32" customFormat="1" ht="27.75" customHeight="1" x14ac:dyDescent="0.3">
      <c r="B96" s="36"/>
      <c r="C96" s="34"/>
      <c r="D96" s="35"/>
      <c r="E96" s="35"/>
      <c r="F96" s="35"/>
      <c r="G96" s="35"/>
      <c r="H96" s="35"/>
      <c r="I96" s="33"/>
      <c r="K96" s="36"/>
      <c r="L96" s="34"/>
      <c r="M96" s="35"/>
      <c r="N96" s="35"/>
      <c r="O96" s="35"/>
      <c r="P96" s="35"/>
      <c r="Q96" s="35"/>
      <c r="R96" s="33"/>
    </row>
    <row r="97" spans="2:18" s="32" customFormat="1" ht="27.75" customHeight="1" thickBot="1" x14ac:dyDescent="0.35">
      <c r="B97" s="125"/>
      <c r="C97" s="126"/>
      <c r="D97" s="126"/>
      <c r="E97" s="126"/>
      <c r="F97" s="126"/>
      <c r="G97" s="126"/>
      <c r="H97" s="126"/>
      <c r="I97" s="127"/>
      <c r="K97" s="125"/>
      <c r="L97" s="126"/>
      <c r="M97" s="126"/>
      <c r="N97" s="126"/>
      <c r="O97" s="126"/>
      <c r="P97" s="126"/>
      <c r="Q97" s="126"/>
      <c r="R97" s="127"/>
    </row>
    <row r="98" spans="2:18" s="32" customFormat="1" ht="27.75" customHeight="1" thickBot="1" x14ac:dyDescent="0.35">
      <c r="B98" s="111" t="str">
        <f>$B$20</f>
        <v>Zaprešić, 10.5.2015.</v>
      </c>
      <c r="C98" s="112"/>
      <c r="D98" s="112"/>
      <c r="E98" s="112"/>
      <c r="F98" s="112"/>
      <c r="G98" s="112"/>
      <c r="H98" s="112"/>
      <c r="I98" s="113"/>
      <c r="J98" s="84"/>
      <c r="K98" s="111" t="str">
        <f>$B$20</f>
        <v>Zaprešić, 10.5.2015.</v>
      </c>
      <c r="L98" s="112"/>
      <c r="M98" s="112"/>
      <c r="N98" s="112"/>
      <c r="O98" s="112"/>
      <c r="P98" s="112"/>
      <c r="Q98" s="112"/>
      <c r="R98" s="113"/>
    </row>
    <row r="99" spans="2:18" s="32" customFormat="1" ht="39" customHeight="1" thickBot="1" x14ac:dyDescent="0.35"/>
    <row r="100" spans="2:18" s="32" customFormat="1" ht="27" customHeight="1" thickBot="1" x14ac:dyDescent="0.35">
      <c r="B100" s="128" t="str">
        <f>$B$2</f>
        <v>7. Zaprešićki elektro kup F5J-400</v>
      </c>
      <c r="C100" s="129"/>
      <c r="D100" s="129"/>
      <c r="E100" s="129"/>
      <c r="F100" s="129"/>
      <c r="G100" s="129"/>
      <c r="H100" s="129"/>
      <c r="I100" s="130"/>
      <c r="K100" s="128" t="str">
        <f>$B$2</f>
        <v>7. Zaprešićki elektro kup F5J-400</v>
      </c>
      <c r="L100" s="129"/>
      <c r="M100" s="129"/>
      <c r="N100" s="129"/>
      <c r="O100" s="129"/>
      <c r="P100" s="129"/>
      <c r="Q100" s="129"/>
      <c r="R100" s="130"/>
    </row>
    <row r="101" spans="2:18" s="32" customFormat="1" ht="30.75" customHeight="1" x14ac:dyDescent="0.3">
      <c r="B101" s="131"/>
      <c r="C101" s="132"/>
      <c r="D101" s="132"/>
      <c r="E101" s="132"/>
      <c r="F101" s="132"/>
      <c r="G101" s="133"/>
      <c r="H101" s="41" t="s">
        <v>80</v>
      </c>
      <c r="I101" s="45">
        <v>11</v>
      </c>
      <c r="K101" s="131"/>
      <c r="L101" s="132"/>
      <c r="M101" s="132"/>
      <c r="N101" s="132"/>
      <c r="O101" s="132"/>
      <c r="P101" s="133"/>
      <c r="Q101" s="41" t="s">
        <v>71</v>
      </c>
      <c r="R101" s="45">
        <v>12</v>
      </c>
    </row>
    <row r="102" spans="2:18" s="32" customFormat="1" ht="30.75" customHeight="1" x14ac:dyDescent="0.3">
      <c r="B102" s="114" t="s">
        <v>72</v>
      </c>
      <c r="C102" s="115"/>
      <c r="D102" s="134" t="str">
        <f>VLOOKUP(I101,Prijave!$J$2:$N$22,2,FALSE)</f>
        <v>Lovše, Mirko</v>
      </c>
      <c r="E102" s="135"/>
      <c r="F102" s="135"/>
      <c r="G102" s="135"/>
      <c r="H102" s="135"/>
      <c r="I102" s="136"/>
      <c r="K102" s="114" t="s">
        <v>72</v>
      </c>
      <c r="L102" s="115"/>
      <c r="M102" s="134"/>
      <c r="N102" s="135"/>
      <c r="O102" s="135"/>
      <c r="P102" s="135"/>
      <c r="Q102" s="135"/>
      <c r="R102" s="136"/>
    </row>
    <row r="103" spans="2:18" s="32" customFormat="1" ht="30.75" customHeight="1" x14ac:dyDescent="0.3">
      <c r="B103" s="114" t="s">
        <v>73</v>
      </c>
      <c r="C103" s="115"/>
      <c r="D103" s="116" t="str">
        <f>VLOOKUP(I101,Prijave!$J$2:$N$22,5,FALSE)</f>
        <v>AK. Milan B. Litija</v>
      </c>
      <c r="E103" s="117"/>
      <c r="F103" s="117"/>
      <c r="G103" s="118"/>
      <c r="H103" s="38" t="s">
        <v>81</v>
      </c>
      <c r="I103" s="46" t="str">
        <f>VLOOKUP(I101,Prijave!$J$2:$N$22,4,FALSE)</f>
        <v>SLO</v>
      </c>
      <c r="K103" s="114" t="s">
        <v>73</v>
      </c>
      <c r="L103" s="115"/>
      <c r="M103" s="116"/>
      <c r="N103" s="117"/>
      <c r="O103" s="117"/>
      <c r="P103" s="118"/>
      <c r="Q103" s="38" t="s">
        <v>81</v>
      </c>
      <c r="R103" s="46"/>
    </row>
    <row r="104" spans="2:18" s="32" customFormat="1" ht="15" thickBot="1" x14ac:dyDescent="0.35">
      <c r="B104" s="119"/>
      <c r="C104" s="120"/>
      <c r="D104" s="120"/>
      <c r="E104" s="120"/>
      <c r="F104" s="120"/>
      <c r="G104" s="120"/>
      <c r="H104" s="120"/>
      <c r="I104" s="121"/>
      <c r="K104" s="119"/>
      <c r="L104" s="120"/>
      <c r="M104" s="120"/>
      <c r="N104" s="120"/>
      <c r="O104" s="120"/>
      <c r="P104" s="120"/>
      <c r="Q104" s="120"/>
      <c r="R104" s="121"/>
    </row>
    <row r="105" spans="2:18" s="32" customFormat="1" ht="27.75" customHeight="1" thickBot="1" x14ac:dyDescent="0.35">
      <c r="B105" s="64" t="s">
        <v>74</v>
      </c>
      <c r="C105" s="65" t="s">
        <v>75</v>
      </c>
      <c r="D105" s="64" t="s">
        <v>32</v>
      </c>
      <c r="E105" s="66" t="s">
        <v>31</v>
      </c>
      <c r="F105" s="67" t="s">
        <v>33</v>
      </c>
      <c r="G105" s="68"/>
      <c r="H105" s="69" t="s">
        <v>76</v>
      </c>
      <c r="I105" s="70" t="s">
        <v>77</v>
      </c>
      <c r="K105" s="64" t="s">
        <v>74</v>
      </c>
      <c r="L105" s="65" t="s">
        <v>75</v>
      </c>
      <c r="M105" s="64" t="s">
        <v>32</v>
      </c>
      <c r="N105" s="66" t="s">
        <v>31</v>
      </c>
      <c r="O105" s="67" t="s">
        <v>33</v>
      </c>
      <c r="P105" s="68"/>
      <c r="Q105" s="69" t="s">
        <v>76</v>
      </c>
      <c r="R105" s="70" t="s">
        <v>77</v>
      </c>
    </row>
    <row r="106" spans="2:18" s="32" customFormat="1" ht="27.75" customHeight="1" x14ac:dyDescent="0.3">
      <c r="B106" s="57">
        <v>1</v>
      </c>
      <c r="C106" s="58"/>
      <c r="D106" s="59"/>
      <c r="E106" s="38"/>
      <c r="F106" s="60"/>
      <c r="G106" s="61"/>
      <c r="H106" s="62"/>
      <c r="I106" s="63" t="s">
        <v>78</v>
      </c>
      <c r="K106" s="57">
        <v>1</v>
      </c>
      <c r="L106" s="58"/>
      <c r="M106" s="59"/>
      <c r="N106" s="38"/>
      <c r="O106" s="60"/>
      <c r="P106" s="61"/>
      <c r="Q106" s="62"/>
      <c r="R106" s="63" t="s">
        <v>78</v>
      </c>
    </row>
    <row r="107" spans="2:18" s="32" customFormat="1" ht="27.75" customHeight="1" x14ac:dyDescent="0.3">
      <c r="B107" s="47">
        <v>2</v>
      </c>
      <c r="C107" s="40"/>
      <c r="D107" s="42"/>
      <c r="E107" s="37"/>
      <c r="F107" s="43"/>
      <c r="G107" s="39"/>
      <c r="H107" s="44"/>
      <c r="I107" s="48" t="s">
        <v>78</v>
      </c>
      <c r="K107" s="47">
        <v>2</v>
      </c>
      <c r="L107" s="40"/>
      <c r="M107" s="42"/>
      <c r="N107" s="37"/>
      <c r="O107" s="43"/>
      <c r="P107" s="39"/>
      <c r="Q107" s="44"/>
      <c r="R107" s="48" t="s">
        <v>78</v>
      </c>
    </row>
    <row r="108" spans="2:18" s="32" customFormat="1" ht="27.75" customHeight="1" x14ac:dyDescent="0.3">
      <c r="B108" s="47">
        <v>3</v>
      </c>
      <c r="C108" s="40"/>
      <c r="D108" s="42"/>
      <c r="E108" s="37"/>
      <c r="F108" s="43"/>
      <c r="G108" s="39"/>
      <c r="H108" s="44"/>
      <c r="I108" s="48" t="s">
        <v>78</v>
      </c>
      <c r="K108" s="47">
        <v>3</v>
      </c>
      <c r="L108" s="40"/>
      <c r="M108" s="42"/>
      <c r="N108" s="37"/>
      <c r="O108" s="43"/>
      <c r="P108" s="39"/>
      <c r="Q108" s="44"/>
      <c r="R108" s="48" t="s">
        <v>78</v>
      </c>
    </row>
    <row r="109" spans="2:18" s="32" customFormat="1" ht="27.75" customHeight="1" x14ac:dyDescent="0.3">
      <c r="B109" s="47">
        <v>4</v>
      </c>
      <c r="C109" s="40"/>
      <c r="D109" s="42"/>
      <c r="E109" s="37"/>
      <c r="F109" s="43"/>
      <c r="G109" s="39"/>
      <c r="H109" s="44"/>
      <c r="I109" s="48" t="s">
        <v>78</v>
      </c>
      <c r="K109" s="47">
        <v>4</v>
      </c>
      <c r="L109" s="40"/>
      <c r="M109" s="42"/>
      <c r="N109" s="37"/>
      <c r="O109" s="43"/>
      <c r="P109" s="39"/>
      <c r="Q109" s="44"/>
      <c r="R109" s="48" t="s">
        <v>78</v>
      </c>
    </row>
    <row r="110" spans="2:18" s="32" customFormat="1" ht="27.75" customHeight="1" x14ac:dyDescent="0.3">
      <c r="B110" s="47">
        <v>5</v>
      </c>
      <c r="C110" s="40"/>
      <c r="D110" s="42"/>
      <c r="E110" s="37"/>
      <c r="F110" s="43"/>
      <c r="G110" s="39"/>
      <c r="H110" s="44"/>
      <c r="I110" s="48" t="s">
        <v>78</v>
      </c>
      <c r="K110" s="47">
        <v>5</v>
      </c>
      <c r="L110" s="40"/>
      <c r="M110" s="42"/>
      <c r="N110" s="37"/>
      <c r="O110" s="43"/>
      <c r="P110" s="39"/>
      <c r="Q110" s="44"/>
      <c r="R110" s="48" t="s">
        <v>78</v>
      </c>
    </row>
    <row r="111" spans="2:18" s="32" customFormat="1" ht="27.75" customHeight="1" x14ac:dyDescent="0.3">
      <c r="B111" s="47">
        <v>6</v>
      </c>
      <c r="C111" s="40"/>
      <c r="D111" s="42"/>
      <c r="E111" s="37"/>
      <c r="F111" s="43"/>
      <c r="G111" s="39"/>
      <c r="H111" s="44"/>
      <c r="I111" s="48" t="s">
        <v>78</v>
      </c>
      <c r="K111" s="47">
        <v>6</v>
      </c>
      <c r="L111" s="40"/>
      <c r="M111" s="42"/>
      <c r="N111" s="37"/>
      <c r="O111" s="43"/>
      <c r="P111" s="39"/>
      <c r="Q111" s="44"/>
      <c r="R111" s="48" t="s">
        <v>78</v>
      </c>
    </row>
    <row r="112" spans="2:18" s="32" customFormat="1" ht="27.75" customHeight="1" x14ac:dyDescent="0.3">
      <c r="B112" s="47">
        <v>7</v>
      </c>
      <c r="C112" s="40"/>
      <c r="D112" s="42"/>
      <c r="E112" s="37"/>
      <c r="F112" s="43"/>
      <c r="G112" s="39"/>
      <c r="H112" s="44"/>
      <c r="I112" s="48" t="s">
        <v>78</v>
      </c>
      <c r="K112" s="47">
        <v>7</v>
      </c>
      <c r="L112" s="40"/>
      <c r="M112" s="42"/>
      <c r="N112" s="37"/>
      <c r="O112" s="43"/>
      <c r="P112" s="39"/>
      <c r="Q112" s="44"/>
      <c r="R112" s="48" t="s">
        <v>78</v>
      </c>
    </row>
    <row r="113" spans="2:18" s="32" customFormat="1" ht="27.75" customHeight="1" thickBot="1" x14ac:dyDescent="0.35">
      <c r="B113" s="49">
        <v>8</v>
      </c>
      <c r="C113" s="50"/>
      <c r="D113" s="51"/>
      <c r="E113" s="52"/>
      <c r="F113" s="53"/>
      <c r="G113" s="54"/>
      <c r="H113" s="55"/>
      <c r="I113" s="56" t="s">
        <v>78</v>
      </c>
      <c r="K113" s="49">
        <v>8</v>
      </c>
      <c r="L113" s="50"/>
      <c r="M113" s="51"/>
      <c r="N113" s="52"/>
      <c r="O113" s="53"/>
      <c r="P113" s="54"/>
      <c r="Q113" s="55"/>
      <c r="R113" s="56" t="s">
        <v>78</v>
      </c>
    </row>
    <row r="114" spans="2:18" s="32" customFormat="1" ht="27.75" customHeight="1" x14ac:dyDescent="0.3">
      <c r="B114" s="122" t="s">
        <v>79</v>
      </c>
      <c r="C114" s="123"/>
      <c r="D114" s="123"/>
      <c r="E114" s="123"/>
      <c r="F114" s="123"/>
      <c r="G114" s="123"/>
      <c r="H114" s="123"/>
      <c r="I114" s="124"/>
      <c r="K114" s="122" t="s">
        <v>79</v>
      </c>
      <c r="L114" s="123"/>
      <c r="M114" s="123"/>
      <c r="N114" s="123"/>
      <c r="O114" s="123"/>
      <c r="P114" s="123"/>
      <c r="Q114" s="123"/>
      <c r="R114" s="124"/>
    </row>
    <row r="115" spans="2:18" s="32" customFormat="1" ht="27.75" customHeight="1" x14ac:dyDescent="0.3">
      <c r="B115" s="36"/>
      <c r="C115" s="34"/>
      <c r="D115" s="35"/>
      <c r="E115" s="35"/>
      <c r="F115" s="35"/>
      <c r="G115" s="35"/>
      <c r="H115" s="35"/>
      <c r="I115" s="33"/>
      <c r="K115" s="36"/>
      <c r="L115" s="34"/>
      <c r="M115" s="35"/>
      <c r="N115" s="35"/>
      <c r="O115" s="35"/>
      <c r="P115" s="35"/>
      <c r="Q115" s="35"/>
      <c r="R115" s="33"/>
    </row>
    <row r="116" spans="2:18" s="32" customFormat="1" ht="27.75" customHeight="1" x14ac:dyDescent="0.3">
      <c r="B116" s="36"/>
      <c r="C116" s="34"/>
      <c r="D116" s="35"/>
      <c r="E116" s="35"/>
      <c r="F116" s="35"/>
      <c r="G116" s="35"/>
      <c r="H116" s="35"/>
      <c r="I116" s="33"/>
      <c r="K116" s="36"/>
      <c r="L116" s="34"/>
      <c r="M116" s="35"/>
      <c r="N116" s="35"/>
      <c r="O116" s="35"/>
      <c r="P116" s="35"/>
      <c r="Q116" s="35"/>
      <c r="R116" s="33"/>
    </row>
    <row r="117" spans="2:18" s="32" customFormat="1" ht="27.75" customHeight="1" thickBot="1" x14ac:dyDescent="0.35">
      <c r="B117" s="125"/>
      <c r="C117" s="126"/>
      <c r="D117" s="126"/>
      <c r="E117" s="126"/>
      <c r="F117" s="126"/>
      <c r="G117" s="126"/>
      <c r="H117" s="126"/>
      <c r="I117" s="127"/>
      <c r="K117" s="125"/>
      <c r="L117" s="126"/>
      <c r="M117" s="126"/>
      <c r="N117" s="126"/>
      <c r="O117" s="126"/>
      <c r="P117" s="126"/>
      <c r="Q117" s="126"/>
      <c r="R117" s="127"/>
    </row>
    <row r="118" spans="2:18" s="32" customFormat="1" ht="27.75" customHeight="1" thickBot="1" x14ac:dyDescent="0.35">
      <c r="B118" s="111" t="str">
        <f>$B$20</f>
        <v>Zaprešić, 10.5.2015.</v>
      </c>
      <c r="C118" s="112"/>
      <c r="D118" s="112"/>
      <c r="E118" s="112"/>
      <c r="F118" s="112"/>
      <c r="G118" s="112"/>
      <c r="H118" s="112"/>
      <c r="I118" s="113"/>
      <c r="J118" s="84"/>
      <c r="K118" s="111" t="str">
        <f>$B$20</f>
        <v>Zaprešić, 10.5.2015.</v>
      </c>
      <c r="L118" s="112"/>
      <c r="M118" s="112"/>
      <c r="N118" s="112"/>
      <c r="O118" s="112"/>
      <c r="P118" s="112"/>
      <c r="Q118" s="112"/>
      <c r="R118" s="113"/>
    </row>
    <row r="119" spans="2:18" s="32" customFormat="1" ht="27" customHeight="1" thickBot="1" x14ac:dyDescent="0.35">
      <c r="B119" s="128" t="str">
        <f>$B$2</f>
        <v>7. Zaprešićki elektro kup F5J-400</v>
      </c>
      <c r="C119" s="129"/>
      <c r="D119" s="129"/>
      <c r="E119" s="129"/>
      <c r="F119" s="129"/>
      <c r="G119" s="129"/>
      <c r="H119" s="129"/>
      <c r="I119" s="130"/>
      <c r="K119" s="128" t="str">
        <f>$B$2</f>
        <v>7. Zaprešićki elektro kup F5J-400</v>
      </c>
      <c r="L119" s="129"/>
      <c r="M119" s="129"/>
      <c r="N119" s="129"/>
      <c r="O119" s="129"/>
      <c r="P119" s="129"/>
      <c r="Q119" s="129"/>
      <c r="R119" s="130"/>
    </row>
    <row r="120" spans="2:18" s="32" customFormat="1" ht="30.75" customHeight="1" x14ac:dyDescent="0.3">
      <c r="B120" s="131"/>
      <c r="C120" s="132"/>
      <c r="D120" s="132"/>
      <c r="E120" s="132"/>
      <c r="F120" s="132"/>
      <c r="G120" s="133"/>
      <c r="H120" s="41" t="s">
        <v>80</v>
      </c>
      <c r="I120" s="45">
        <v>13</v>
      </c>
      <c r="K120" s="131"/>
      <c r="L120" s="132"/>
      <c r="M120" s="132"/>
      <c r="N120" s="132"/>
      <c r="O120" s="132"/>
      <c r="P120" s="133"/>
      <c r="Q120" s="41" t="s">
        <v>71</v>
      </c>
      <c r="R120" s="45">
        <v>14</v>
      </c>
    </row>
    <row r="121" spans="2:18" s="32" customFormat="1" ht="30.75" customHeight="1" x14ac:dyDescent="0.3">
      <c r="B121" s="114" t="s">
        <v>72</v>
      </c>
      <c r="C121" s="115"/>
      <c r="D121" s="134" t="e">
        <f>VLOOKUP(I120,Prijave!$J$2:$N$22,2,FALSE)</f>
        <v>#N/A</v>
      </c>
      <c r="E121" s="135"/>
      <c r="F121" s="135"/>
      <c r="G121" s="135"/>
      <c r="H121" s="135"/>
      <c r="I121" s="136"/>
      <c r="K121" s="114" t="s">
        <v>72</v>
      </c>
      <c r="L121" s="115"/>
      <c r="M121" s="134" t="e">
        <f>VLOOKUP(R120,Prijave!$J$2:$N$22,2,FALSE)</f>
        <v>#N/A</v>
      </c>
      <c r="N121" s="135"/>
      <c r="O121" s="135"/>
      <c r="P121" s="135"/>
      <c r="Q121" s="135"/>
      <c r="R121" s="136"/>
    </row>
    <row r="122" spans="2:18" s="32" customFormat="1" ht="30.75" customHeight="1" x14ac:dyDescent="0.3">
      <c r="B122" s="114" t="s">
        <v>73</v>
      </c>
      <c r="C122" s="115"/>
      <c r="D122" s="116" t="e">
        <f>VLOOKUP(I120,Prijave!$J$2:$N$22,5,FALSE)</f>
        <v>#N/A</v>
      </c>
      <c r="E122" s="117"/>
      <c r="F122" s="117"/>
      <c r="G122" s="118"/>
      <c r="H122" s="38" t="s">
        <v>81</v>
      </c>
      <c r="I122" s="46" t="e">
        <f>VLOOKUP(I120,Prijave!$J$2:$N$22,4,FALSE)</f>
        <v>#N/A</v>
      </c>
      <c r="K122" s="114" t="s">
        <v>73</v>
      </c>
      <c r="L122" s="115"/>
      <c r="M122" s="116" t="e">
        <f>VLOOKUP(R120,Prijave!$J$2:$N$22,5,FALSE)</f>
        <v>#N/A</v>
      </c>
      <c r="N122" s="117"/>
      <c r="O122" s="117"/>
      <c r="P122" s="118"/>
      <c r="Q122" s="38" t="s">
        <v>81</v>
      </c>
      <c r="R122" s="46" t="e">
        <f>VLOOKUP(R120,Prijave!$J$2:$N$22,4,FALSE)</f>
        <v>#N/A</v>
      </c>
    </row>
    <row r="123" spans="2:18" s="32" customFormat="1" ht="15" thickBot="1" x14ac:dyDescent="0.35">
      <c r="B123" s="119"/>
      <c r="C123" s="120"/>
      <c r="D123" s="120"/>
      <c r="E123" s="120"/>
      <c r="F123" s="120"/>
      <c r="G123" s="120"/>
      <c r="H123" s="120"/>
      <c r="I123" s="121"/>
      <c r="K123" s="119"/>
      <c r="L123" s="120"/>
      <c r="M123" s="120"/>
      <c r="N123" s="120"/>
      <c r="O123" s="120"/>
      <c r="P123" s="120"/>
      <c r="Q123" s="120"/>
      <c r="R123" s="121"/>
    </row>
    <row r="124" spans="2:18" s="32" customFormat="1" ht="27.75" customHeight="1" thickBot="1" x14ac:dyDescent="0.35">
      <c r="B124" s="64" t="s">
        <v>74</v>
      </c>
      <c r="C124" s="65" t="s">
        <v>75</v>
      </c>
      <c r="D124" s="64" t="s">
        <v>32</v>
      </c>
      <c r="E124" s="66" t="s">
        <v>31</v>
      </c>
      <c r="F124" s="67" t="s">
        <v>33</v>
      </c>
      <c r="G124" s="68"/>
      <c r="H124" s="69" t="s">
        <v>76</v>
      </c>
      <c r="I124" s="70" t="s">
        <v>77</v>
      </c>
      <c r="K124" s="64" t="s">
        <v>74</v>
      </c>
      <c r="L124" s="65" t="s">
        <v>75</v>
      </c>
      <c r="M124" s="64" t="s">
        <v>32</v>
      </c>
      <c r="N124" s="66" t="s">
        <v>31</v>
      </c>
      <c r="O124" s="67" t="s">
        <v>33</v>
      </c>
      <c r="P124" s="68"/>
      <c r="Q124" s="69" t="s">
        <v>76</v>
      </c>
      <c r="R124" s="70" t="s">
        <v>77</v>
      </c>
    </row>
    <row r="125" spans="2:18" s="32" customFormat="1" ht="27.75" customHeight="1" x14ac:dyDescent="0.3">
      <c r="B125" s="57">
        <v>1</v>
      </c>
      <c r="C125" s="58"/>
      <c r="D125" s="59"/>
      <c r="E125" s="38"/>
      <c r="F125" s="60"/>
      <c r="G125" s="61"/>
      <c r="H125" s="62"/>
      <c r="I125" s="63" t="s">
        <v>78</v>
      </c>
      <c r="K125" s="57">
        <v>1</v>
      </c>
      <c r="L125" s="58"/>
      <c r="M125" s="59"/>
      <c r="N125" s="38"/>
      <c r="O125" s="60"/>
      <c r="P125" s="61"/>
      <c r="Q125" s="62"/>
      <c r="R125" s="63" t="s">
        <v>78</v>
      </c>
    </row>
    <row r="126" spans="2:18" s="32" customFormat="1" ht="27.75" customHeight="1" x14ac:dyDescent="0.3">
      <c r="B126" s="47">
        <v>2</v>
      </c>
      <c r="C126" s="40"/>
      <c r="D126" s="42"/>
      <c r="E126" s="37"/>
      <c r="F126" s="43"/>
      <c r="G126" s="39"/>
      <c r="H126" s="44"/>
      <c r="I126" s="48" t="s">
        <v>78</v>
      </c>
      <c r="K126" s="47">
        <v>2</v>
      </c>
      <c r="L126" s="40"/>
      <c r="M126" s="42"/>
      <c r="N126" s="37"/>
      <c r="O126" s="43"/>
      <c r="P126" s="39"/>
      <c r="Q126" s="44"/>
      <c r="R126" s="48" t="s">
        <v>78</v>
      </c>
    </row>
    <row r="127" spans="2:18" s="32" customFormat="1" ht="27.75" customHeight="1" x14ac:dyDescent="0.3">
      <c r="B127" s="47">
        <v>3</v>
      </c>
      <c r="C127" s="40"/>
      <c r="D127" s="42"/>
      <c r="E127" s="37"/>
      <c r="F127" s="43"/>
      <c r="G127" s="39"/>
      <c r="H127" s="44"/>
      <c r="I127" s="48" t="s">
        <v>78</v>
      </c>
      <c r="K127" s="47">
        <v>3</v>
      </c>
      <c r="L127" s="40"/>
      <c r="M127" s="42"/>
      <c r="N127" s="37"/>
      <c r="O127" s="43"/>
      <c r="P127" s="39"/>
      <c r="Q127" s="44"/>
      <c r="R127" s="48" t="s">
        <v>78</v>
      </c>
    </row>
    <row r="128" spans="2:18" s="32" customFormat="1" ht="27.75" customHeight="1" x14ac:dyDescent="0.3">
      <c r="B128" s="47">
        <v>4</v>
      </c>
      <c r="C128" s="40"/>
      <c r="D128" s="42"/>
      <c r="E128" s="37"/>
      <c r="F128" s="43"/>
      <c r="G128" s="39"/>
      <c r="H128" s="44"/>
      <c r="I128" s="48" t="s">
        <v>78</v>
      </c>
      <c r="K128" s="47">
        <v>4</v>
      </c>
      <c r="L128" s="40"/>
      <c r="M128" s="42"/>
      <c r="N128" s="37"/>
      <c r="O128" s="43"/>
      <c r="P128" s="39"/>
      <c r="Q128" s="44"/>
      <c r="R128" s="48" t="s">
        <v>78</v>
      </c>
    </row>
    <row r="129" spans="2:18" s="32" customFormat="1" ht="27.75" customHeight="1" x14ac:dyDescent="0.3">
      <c r="B129" s="47">
        <v>5</v>
      </c>
      <c r="C129" s="40"/>
      <c r="D129" s="42"/>
      <c r="E129" s="37"/>
      <c r="F129" s="43"/>
      <c r="G129" s="39"/>
      <c r="H129" s="44"/>
      <c r="I129" s="48" t="s">
        <v>78</v>
      </c>
      <c r="K129" s="47">
        <v>5</v>
      </c>
      <c r="L129" s="40"/>
      <c r="M129" s="42"/>
      <c r="N129" s="37"/>
      <c r="O129" s="43"/>
      <c r="P129" s="39"/>
      <c r="Q129" s="44"/>
      <c r="R129" s="48" t="s">
        <v>78</v>
      </c>
    </row>
    <row r="130" spans="2:18" s="32" customFormat="1" ht="27.75" customHeight="1" x14ac:dyDescent="0.3">
      <c r="B130" s="47">
        <v>6</v>
      </c>
      <c r="C130" s="40"/>
      <c r="D130" s="42"/>
      <c r="E130" s="37"/>
      <c r="F130" s="43"/>
      <c r="G130" s="39"/>
      <c r="H130" s="44"/>
      <c r="I130" s="48" t="s">
        <v>78</v>
      </c>
      <c r="K130" s="47">
        <v>6</v>
      </c>
      <c r="L130" s="40"/>
      <c r="M130" s="42"/>
      <c r="N130" s="37"/>
      <c r="O130" s="43"/>
      <c r="P130" s="39"/>
      <c r="Q130" s="44"/>
      <c r="R130" s="48" t="s">
        <v>78</v>
      </c>
    </row>
    <row r="131" spans="2:18" s="32" customFormat="1" ht="27.75" customHeight="1" x14ac:dyDescent="0.3">
      <c r="B131" s="47">
        <v>7</v>
      </c>
      <c r="C131" s="40"/>
      <c r="D131" s="42"/>
      <c r="E131" s="37"/>
      <c r="F131" s="43"/>
      <c r="G131" s="39"/>
      <c r="H131" s="44"/>
      <c r="I131" s="48" t="s">
        <v>78</v>
      </c>
      <c r="K131" s="47">
        <v>7</v>
      </c>
      <c r="L131" s="40"/>
      <c r="M131" s="42"/>
      <c r="N131" s="37"/>
      <c r="O131" s="43"/>
      <c r="P131" s="39"/>
      <c r="Q131" s="44"/>
      <c r="R131" s="48" t="s">
        <v>78</v>
      </c>
    </row>
    <row r="132" spans="2:18" s="32" customFormat="1" ht="27.75" customHeight="1" thickBot="1" x14ac:dyDescent="0.35">
      <c r="B132" s="49">
        <v>8</v>
      </c>
      <c r="C132" s="50"/>
      <c r="D132" s="51"/>
      <c r="E132" s="52"/>
      <c r="F132" s="53"/>
      <c r="G132" s="54"/>
      <c r="H132" s="55"/>
      <c r="I132" s="56" t="s">
        <v>78</v>
      </c>
      <c r="K132" s="49">
        <v>8</v>
      </c>
      <c r="L132" s="50"/>
      <c r="M132" s="51"/>
      <c r="N132" s="52"/>
      <c r="O132" s="53"/>
      <c r="P132" s="54"/>
      <c r="Q132" s="55"/>
      <c r="R132" s="56" t="s">
        <v>78</v>
      </c>
    </row>
    <row r="133" spans="2:18" s="32" customFormat="1" ht="27.75" customHeight="1" x14ac:dyDescent="0.3">
      <c r="B133" s="122" t="s">
        <v>79</v>
      </c>
      <c r="C133" s="123"/>
      <c r="D133" s="123"/>
      <c r="E133" s="123"/>
      <c r="F133" s="123"/>
      <c r="G133" s="123"/>
      <c r="H133" s="123"/>
      <c r="I133" s="124"/>
      <c r="K133" s="122" t="s">
        <v>79</v>
      </c>
      <c r="L133" s="123"/>
      <c r="M133" s="123"/>
      <c r="N133" s="123"/>
      <c r="O133" s="123"/>
      <c r="P133" s="123"/>
      <c r="Q133" s="123"/>
      <c r="R133" s="124"/>
    </row>
    <row r="134" spans="2:18" s="32" customFormat="1" ht="27.75" customHeight="1" x14ac:dyDescent="0.3">
      <c r="B134" s="36"/>
      <c r="C134" s="34"/>
      <c r="D134" s="35"/>
      <c r="E134" s="35"/>
      <c r="F134" s="35"/>
      <c r="G134" s="35"/>
      <c r="H134" s="35"/>
      <c r="I134" s="33"/>
      <c r="K134" s="36"/>
      <c r="L134" s="34"/>
      <c r="M134" s="35"/>
      <c r="N134" s="35"/>
      <c r="O134" s="35"/>
      <c r="P134" s="35"/>
      <c r="Q134" s="35"/>
      <c r="R134" s="33"/>
    </row>
    <row r="135" spans="2:18" s="32" customFormat="1" ht="27.75" customHeight="1" x14ac:dyDescent="0.3">
      <c r="B135" s="36"/>
      <c r="C135" s="34"/>
      <c r="D135" s="35"/>
      <c r="E135" s="35"/>
      <c r="F135" s="35"/>
      <c r="G135" s="35"/>
      <c r="H135" s="35"/>
      <c r="I135" s="33"/>
      <c r="K135" s="36"/>
      <c r="L135" s="34"/>
      <c r="M135" s="35"/>
      <c r="N135" s="35"/>
      <c r="O135" s="35"/>
      <c r="P135" s="35"/>
      <c r="Q135" s="35"/>
      <c r="R135" s="33"/>
    </row>
    <row r="136" spans="2:18" s="32" customFormat="1" ht="27.75" customHeight="1" thickBot="1" x14ac:dyDescent="0.35">
      <c r="B136" s="125"/>
      <c r="C136" s="126"/>
      <c r="D136" s="126"/>
      <c r="E136" s="126"/>
      <c r="F136" s="126"/>
      <c r="G136" s="126"/>
      <c r="H136" s="126"/>
      <c r="I136" s="127"/>
      <c r="K136" s="125"/>
      <c r="L136" s="126"/>
      <c r="M136" s="126"/>
      <c r="N136" s="126"/>
      <c r="O136" s="126"/>
      <c r="P136" s="126"/>
      <c r="Q136" s="126"/>
      <c r="R136" s="127"/>
    </row>
    <row r="137" spans="2:18" s="32" customFormat="1" ht="27.75" customHeight="1" thickBot="1" x14ac:dyDescent="0.35">
      <c r="B137" s="111" t="str">
        <f>$B$20</f>
        <v>Zaprešić, 10.5.2015.</v>
      </c>
      <c r="C137" s="112"/>
      <c r="D137" s="112"/>
      <c r="E137" s="112"/>
      <c r="F137" s="112"/>
      <c r="G137" s="112"/>
      <c r="H137" s="112"/>
      <c r="I137" s="113"/>
      <c r="J137" s="84"/>
      <c r="K137" s="111" t="str">
        <f>$B$20</f>
        <v>Zaprešić, 10.5.2015.</v>
      </c>
      <c r="L137" s="112"/>
      <c r="M137" s="112"/>
      <c r="N137" s="112"/>
      <c r="O137" s="112"/>
      <c r="P137" s="112"/>
      <c r="Q137" s="112"/>
      <c r="R137" s="113"/>
    </row>
    <row r="138" spans="2:18" s="32" customFormat="1" ht="39" customHeight="1" thickBot="1" x14ac:dyDescent="0.35"/>
    <row r="139" spans="2:18" s="32" customFormat="1" ht="27" customHeight="1" thickBot="1" x14ac:dyDescent="0.35">
      <c r="B139" s="128" t="str">
        <f>$B$2</f>
        <v>7. Zaprešićki elektro kup F5J-400</v>
      </c>
      <c r="C139" s="129"/>
      <c r="D139" s="129"/>
      <c r="E139" s="129"/>
      <c r="F139" s="129"/>
      <c r="G139" s="129"/>
      <c r="H139" s="129"/>
      <c r="I139" s="130"/>
      <c r="K139" s="128" t="str">
        <f>$B$2</f>
        <v>7. Zaprešićki elektro kup F5J-400</v>
      </c>
      <c r="L139" s="129"/>
      <c r="M139" s="129"/>
      <c r="N139" s="129"/>
      <c r="O139" s="129"/>
      <c r="P139" s="129"/>
      <c r="Q139" s="129"/>
      <c r="R139" s="130"/>
    </row>
    <row r="140" spans="2:18" s="32" customFormat="1" ht="30.75" customHeight="1" x14ac:dyDescent="0.3">
      <c r="B140" s="131"/>
      <c r="C140" s="132"/>
      <c r="D140" s="132"/>
      <c r="E140" s="132"/>
      <c r="F140" s="132"/>
      <c r="G140" s="133"/>
      <c r="H140" s="41" t="s">
        <v>80</v>
      </c>
      <c r="I140" s="45">
        <v>15</v>
      </c>
      <c r="K140" s="131"/>
      <c r="L140" s="132"/>
      <c r="M140" s="132"/>
      <c r="N140" s="132"/>
      <c r="O140" s="132"/>
      <c r="P140" s="133"/>
      <c r="Q140" s="41" t="s">
        <v>71</v>
      </c>
      <c r="R140" s="45">
        <v>16</v>
      </c>
    </row>
    <row r="141" spans="2:18" s="32" customFormat="1" ht="30.75" customHeight="1" x14ac:dyDescent="0.3">
      <c r="B141" s="114" t="s">
        <v>72</v>
      </c>
      <c r="C141" s="115"/>
      <c r="D141" s="134" t="e">
        <f>VLOOKUP(I140,Prijave!$J$2:$N$22,2,FALSE)</f>
        <v>#N/A</v>
      </c>
      <c r="E141" s="135"/>
      <c r="F141" s="135"/>
      <c r="G141" s="135"/>
      <c r="H141" s="135"/>
      <c r="I141" s="136"/>
      <c r="K141" s="114" t="s">
        <v>72</v>
      </c>
      <c r="L141" s="115"/>
      <c r="M141" s="134" t="e">
        <f>VLOOKUP(R140,Prijave!$J$2:$N$22,2,FALSE)</f>
        <v>#N/A</v>
      </c>
      <c r="N141" s="135"/>
      <c r="O141" s="135"/>
      <c r="P141" s="135"/>
      <c r="Q141" s="135"/>
      <c r="R141" s="136"/>
    </row>
    <row r="142" spans="2:18" s="32" customFormat="1" ht="30.75" customHeight="1" x14ac:dyDescent="0.3">
      <c r="B142" s="114" t="s">
        <v>73</v>
      </c>
      <c r="C142" s="115"/>
      <c r="D142" s="116" t="e">
        <f>VLOOKUP(I140,Prijave!$J$2:$N$22,5,FALSE)</f>
        <v>#N/A</v>
      </c>
      <c r="E142" s="117"/>
      <c r="F142" s="117"/>
      <c r="G142" s="118"/>
      <c r="H142" s="38" t="s">
        <v>81</v>
      </c>
      <c r="I142" s="46" t="e">
        <f>VLOOKUP(I140,Prijave!$J$2:$N$22,4,FALSE)</f>
        <v>#N/A</v>
      </c>
      <c r="K142" s="114" t="s">
        <v>73</v>
      </c>
      <c r="L142" s="115"/>
      <c r="M142" s="116" t="e">
        <f>VLOOKUP(R140,Prijave!$J$2:$N$22,5,FALSE)</f>
        <v>#N/A</v>
      </c>
      <c r="N142" s="117"/>
      <c r="O142" s="117"/>
      <c r="P142" s="118"/>
      <c r="Q142" s="38" t="s">
        <v>81</v>
      </c>
      <c r="R142" s="46" t="e">
        <f>VLOOKUP(R140,Prijave!$J$2:$N$22,4,FALSE)</f>
        <v>#N/A</v>
      </c>
    </row>
    <row r="143" spans="2:18" s="32" customFormat="1" ht="15" thickBot="1" x14ac:dyDescent="0.35">
      <c r="B143" s="119"/>
      <c r="C143" s="120"/>
      <c r="D143" s="120"/>
      <c r="E143" s="120"/>
      <c r="F143" s="120"/>
      <c r="G143" s="120"/>
      <c r="H143" s="120"/>
      <c r="I143" s="121"/>
      <c r="K143" s="119"/>
      <c r="L143" s="120"/>
      <c r="M143" s="120"/>
      <c r="N143" s="120"/>
      <c r="O143" s="120"/>
      <c r="P143" s="120"/>
      <c r="Q143" s="120"/>
      <c r="R143" s="121"/>
    </row>
    <row r="144" spans="2:18" s="32" customFormat="1" ht="27.75" customHeight="1" thickBot="1" x14ac:dyDescent="0.35">
      <c r="B144" s="64" t="s">
        <v>74</v>
      </c>
      <c r="C144" s="65" t="s">
        <v>75</v>
      </c>
      <c r="D144" s="64" t="s">
        <v>32</v>
      </c>
      <c r="E144" s="66" t="s">
        <v>31</v>
      </c>
      <c r="F144" s="67" t="s">
        <v>33</v>
      </c>
      <c r="G144" s="68"/>
      <c r="H144" s="69" t="s">
        <v>76</v>
      </c>
      <c r="I144" s="70" t="s">
        <v>77</v>
      </c>
      <c r="K144" s="64" t="s">
        <v>74</v>
      </c>
      <c r="L144" s="65" t="s">
        <v>75</v>
      </c>
      <c r="M144" s="64" t="s">
        <v>32</v>
      </c>
      <c r="N144" s="66" t="s">
        <v>31</v>
      </c>
      <c r="O144" s="67" t="s">
        <v>33</v>
      </c>
      <c r="P144" s="68"/>
      <c r="Q144" s="69" t="s">
        <v>76</v>
      </c>
      <c r="R144" s="70" t="s">
        <v>77</v>
      </c>
    </row>
    <row r="145" spans="2:18" s="32" customFormat="1" ht="27.75" customHeight="1" x14ac:dyDescent="0.3">
      <c r="B145" s="57">
        <v>1</v>
      </c>
      <c r="C145" s="58"/>
      <c r="D145" s="59"/>
      <c r="E145" s="38"/>
      <c r="F145" s="60"/>
      <c r="G145" s="61"/>
      <c r="H145" s="62"/>
      <c r="I145" s="63" t="s">
        <v>78</v>
      </c>
      <c r="K145" s="57">
        <v>1</v>
      </c>
      <c r="L145" s="58"/>
      <c r="M145" s="59"/>
      <c r="N145" s="38"/>
      <c r="O145" s="60"/>
      <c r="P145" s="61"/>
      <c r="Q145" s="62"/>
      <c r="R145" s="63" t="s">
        <v>78</v>
      </c>
    </row>
    <row r="146" spans="2:18" s="32" customFormat="1" ht="27.75" customHeight="1" x14ac:dyDescent="0.3">
      <c r="B146" s="47">
        <v>2</v>
      </c>
      <c r="C146" s="40"/>
      <c r="D146" s="42"/>
      <c r="E146" s="37"/>
      <c r="F146" s="43"/>
      <c r="G146" s="39"/>
      <c r="H146" s="44"/>
      <c r="I146" s="48" t="s">
        <v>78</v>
      </c>
      <c r="K146" s="47">
        <v>2</v>
      </c>
      <c r="L146" s="40"/>
      <c r="M146" s="42"/>
      <c r="N146" s="37"/>
      <c r="O146" s="43"/>
      <c r="P146" s="39"/>
      <c r="Q146" s="44"/>
      <c r="R146" s="48" t="s">
        <v>78</v>
      </c>
    </row>
    <row r="147" spans="2:18" s="32" customFormat="1" ht="27.75" customHeight="1" x14ac:dyDescent="0.3">
      <c r="B147" s="47">
        <v>3</v>
      </c>
      <c r="C147" s="40"/>
      <c r="D147" s="42"/>
      <c r="E147" s="37"/>
      <c r="F147" s="43"/>
      <c r="G147" s="39"/>
      <c r="H147" s="44"/>
      <c r="I147" s="48" t="s">
        <v>78</v>
      </c>
      <c r="K147" s="47">
        <v>3</v>
      </c>
      <c r="L147" s="40"/>
      <c r="M147" s="42"/>
      <c r="N147" s="37"/>
      <c r="O147" s="43"/>
      <c r="P147" s="39"/>
      <c r="Q147" s="44"/>
      <c r="R147" s="48" t="s">
        <v>78</v>
      </c>
    </row>
    <row r="148" spans="2:18" s="32" customFormat="1" ht="27.75" customHeight="1" x14ac:dyDescent="0.3">
      <c r="B148" s="47">
        <v>4</v>
      </c>
      <c r="C148" s="40"/>
      <c r="D148" s="42"/>
      <c r="E148" s="37"/>
      <c r="F148" s="43"/>
      <c r="G148" s="39"/>
      <c r="H148" s="44"/>
      <c r="I148" s="48" t="s">
        <v>78</v>
      </c>
      <c r="K148" s="47">
        <v>4</v>
      </c>
      <c r="L148" s="40"/>
      <c r="M148" s="42"/>
      <c r="N148" s="37"/>
      <c r="O148" s="43"/>
      <c r="P148" s="39"/>
      <c r="Q148" s="44"/>
      <c r="R148" s="48" t="s">
        <v>78</v>
      </c>
    </row>
    <row r="149" spans="2:18" s="32" customFormat="1" ht="27.75" customHeight="1" x14ac:dyDescent="0.3">
      <c r="B149" s="47">
        <v>5</v>
      </c>
      <c r="C149" s="40"/>
      <c r="D149" s="42"/>
      <c r="E149" s="37"/>
      <c r="F149" s="43"/>
      <c r="G149" s="39"/>
      <c r="H149" s="44"/>
      <c r="I149" s="48" t="s">
        <v>78</v>
      </c>
      <c r="K149" s="47">
        <v>5</v>
      </c>
      <c r="L149" s="40"/>
      <c r="M149" s="42"/>
      <c r="N149" s="37"/>
      <c r="O149" s="43"/>
      <c r="P149" s="39"/>
      <c r="Q149" s="44"/>
      <c r="R149" s="48" t="s">
        <v>78</v>
      </c>
    </row>
    <row r="150" spans="2:18" s="32" customFormat="1" ht="27.75" customHeight="1" x14ac:dyDescent="0.3">
      <c r="B150" s="47">
        <v>6</v>
      </c>
      <c r="C150" s="40"/>
      <c r="D150" s="42"/>
      <c r="E150" s="37"/>
      <c r="F150" s="43"/>
      <c r="G150" s="39"/>
      <c r="H150" s="44"/>
      <c r="I150" s="48" t="s">
        <v>78</v>
      </c>
      <c r="K150" s="47">
        <v>6</v>
      </c>
      <c r="L150" s="40"/>
      <c r="M150" s="42"/>
      <c r="N150" s="37"/>
      <c r="O150" s="43"/>
      <c r="P150" s="39"/>
      <c r="Q150" s="44"/>
      <c r="R150" s="48" t="s">
        <v>78</v>
      </c>
    </row>
    <row r="151" spans="2:18" s="32" customFormat="1" ht="27.75" customHeight="1" x14ac:dyDescent="0.3">
      <c r="B151" s="47">
        <v>7</v>
      </c>
      <c r="C151" s="40"/>
      <c r="D151" s="42"/>
      <c r="E151" s="37"/>
      <c r="F151" s="43"/>
      <c r="G151" s="39"/>
      <c r="H151" s="44"/>
      <c r="I151" s="48" t="s">
        <v>78</v>
      </c>
      <c r="K151" s="47">
        <v>7</v>
      </c>
      <c r="L151" s="40"/>
      <c r="M151" s="42"/>
      <c r="N151" s="37"/>
      <c r="O151" s="43"/>
      <c r="P151" s="39"/>
      <c r="Q151" s="44"/>
      <c r="R151" s="48" t="s">
        <v>78</v>
      </c>
    </row>
    <row r="152" spans="2:18" s="32" customFormat="1" ht="27.75" customHeight="1" thickBot="1" x14ac:dyDescent="0.35">
      <c r="B152" s="49">
        <v>8</v>
      </c>
      <c r="C152" s="50"/>
      <c r="D152" s="51"/>
      <c r="E152" s="52"/>
      <c r="F152" s="53"/>
      <c r="G152" s="54"/>
      <c r="H152" s="55"/>
      <c r="I152" s="56" t="s">
        <v>78</v>
      </c>
      <c r="K152" s="49">
        <v>8</v>
      </c>
      <c r="L152" s="50"/>
      <c r="M152" s="51"/>
      <c r="N152" s="52"/>
      <c r="O152" s="53"/>
      <c r="P152" s="54"/>
      <c r="Q152" s="55"/>
      <c r="R152" s="56" t="s">
        <v>78</v>
      </c>
    </row>
    <row r="153" spans="2:18" s="32" customFormat="1" ht="27.75" customHeight="1" x14ac:dyDescent="0.3">
      <c r="B153" s="122" t="s">
        <v>79</v>
      </c>
      <c r="C153" s="123"/>
      <c r="D153" s="123"/>
      <c r="E153" s="123"/>
      <c r="F153" s="123"/>
      <c r="G153" s="123"/>
      <c r="H153" s="123"/>
      <c r="I153" s="124"/>
      <c r="K153" s="122" t="s">
        <v>79</v>
      </c>
      <c r="L153" s="123"/>
      <c r="M153" s="123"/>
      <c r="N153" s="123"/>
      <c r="O153" s="123"/>
      <c r="P153" s="123"/>
      <c r="Q153" s="123"/>
      <c r="R153" s="124"/>
    </row>
    <row r="154" spans="2:18" s="32" customFormat="1" ht="27.75" customHeight="1" x14ac:dyDescent="0.3">
      <c r="B154" s="36"/>
      <c r="C154" s="34"/>
      <c r="D154" s="35"/>
      <c r="E154" s="35"/>
      <c r="F154" s="35"/>
      <c r="G154" s="35"/>
      <c r="H154" s="35"/>
      <c r="I154" s="33"/>
      <c r="K154" s="36"/>
      <c r="L154" s="34"/>
      <c r="M154" s="35"/>
      <c r="N154" s="35"/>
      <c r="O154" s="35"/>
      <c r="P154" s="35"/>
      <c r="Q154" s="35"/>
      <c r="R154" s="33"/>
    </row>
    <row r="155" spans="2:18" s="32" customFormat="1" ht="27.75" customHeight="1" x14ac:dyDescent="0.3">
      <c r="B155" s="36"/>
      <c r="C155" s="34"/>
      <c r="D155" s="35"/>
      <c r="E155" s="35"/>
      <c r="F155" s="35"/>
      <c r="G155" s="35"/>
      <c r="H155" s="35"/>
      <c r="I155" s="33"/>
      <c r="K155" s="36"/>
      <c r="L155" s="34"/>
      <c r="M155" s="35"/>
      <c r="N155" s="35"/>
      <c r="O155" s="35"/>
      <c r="P155" s="35"/>
      <c r="Q155" s="35"/>
      <c r="R155" s="33"/>
    </row>
    <row r="156" spans="2:18" s="32" customFormat="1" ht="27.75" customHeight="1" thickBot="1" x14ac:dyDescent="0.35">
      <c r="B156" s="125"/>
      <c r="C156" s="126"/>
      <c r="D156" s="126"/>
      <c r="E156" s="126"/>
      <c r="F156" s="126"/>
      <c r="G156" s="126"/>
      <c r="H156" s="126"/>
      <c r="I156" s="127"/>
      <c r="K156" s="125"/>
      <c r="L156" s="126"/>
      <c r="M156" s="126"/>
      <c r="N156" s="126"/>
      <c r="O156" s="126"/>
      <c r="P156" s="126"/>
      <c r="Q156" s="126"/>
      <c r="R156" s="127"/>
    </row>
    <row r="157" spans="2:18" s="32" customFormat="1" ht="27.75" customHeight="1" thickBot="1" x14ac:dyDescent="0.35">
      <c r="B157" s="111" t="str">
        <f>$B$20</f>
        <v>Zaprešić, 10.5.2015.</v>
      </c>
      <c r="C157" s="112"/>
      <c r="D157" s="112"/>
      <c r="E157" s="112"/>
      <c r="F157" s="112"/>
      <c r="G157" s="112"/>
      <c r="H157" s="112"/>
      <c r="I157" s="113"/>
      <c r="J157" s="84"/>
      <c r="K157" s="111" t="str">
        <f>$B$20</f>
        <v>Zaprešić, 10.5.2015.</v>
      </c>
      <c r="L157" s="112"/>
      <c r="M157" s="112"/>
      <c r="N157" s="112"/>
      <c r="O157" s="112"/>
      <c r="P157" s="112"/>
      <c r="Q157" s="112"/>
      <c r="R157" s="113"/>
    </row>
    <row r="158" spans="2:18" s="32" customFormat="1" ht="27" customHeight="1" thickBot="1" x14ac:dyDescent="0.35">
      <c r="B158" s="128" t="str">
        <f>$B$2</f>
        <v>7. Zaprešićki elektro kup F5J-400</v>
      </c>
      <c r="C158" s="129"/>
      <c r="D158" s="129"/>
      <c r="E158" s="129"/>
      <c r="F158" s="129"/>
      <c r="G158" s="129"/>
      <c r="H158" s="129"/>
      <c r="I158" s="130"/>
      <c r="K158" s="128" t="str">
        <f>$B$2</f>
        <v>7. Zaprešićki elektro kup F5J-400</v>
      </c>
      <c r="L158" s="129"/>
      <c r="M158" s="129"/>
      <c r="N158" s="129"/>
      <c r="O158" s="129"/>
      <c r="P158" s="129"/>
      <c r="Q158" s="129"/>
      <c r="R158" s="130"/>
    </row>
    <row r="159" spans="2:18" s="32" customFormat="1" ht="30.75" customHeight="1" x14ac:dyDescent="0.3">
      <c r="B159" s="131"/>
      <c r="C159" s="132"/>
      <c r="D159" s="132"/>
      <c r="E159" s="132"/>
      <c r="F159" s="132"/>
      <c r="G159" s="133"/>
      <c r="H159" s="41" t="s">
        <v>80</v>
      </c>
      <c r="I159" s="45">
        <v>17</v>
      </c>
      <c r="K159" s="131"/>
      <c r="L159" s="132"/>
      <c r="M159" s="132"/>
      <c r="N159" s="132"/>
      <c r="O159" s="132"/>
      <c r="P159" s="133"/>
      <c r="Q159" s="41" t="s">
        <v>71</v>
      </c>
      <c r="R159" s="45">
        <v>18</v>
      </c>
    </row>
    <row r="160" spans="2:18" s="32" customFormat="1" ht="30.75" customHeight="1" x14ac:dyDescent="0.3">
      <c r="B160" s="114" t="s">
        <v>72</v>
      </c>
      <c r="C160" s="115"/>
      <c r="D160" s="134" t="e">
        <f>VLOOKUP(I159,Prijave!$J$2:$N$22,2,FALSE)</f>
        <v>#N/A</v>
      </c>
      <c r="E160" s="135"/>
      <c r="F160" s="135"/>
      <c r="G160" s="135"/>
      <c r="H160" s="135"/>
      <c r="I160" s="136"/>
      <c r="K160" s="114" t="s">
        <v>72</v>
      </c>
      <c r="L160" s="115"/>
      <c r="M160" s="134" t="e">
        <f>VLOOKUP(R159,Prijave!$J$2:$N$22,2,FALSE)</f>
        <v>#N/A</v>
      </c>
      <c r="N160" s="135"/>
      <c r="O160" s="135"/>
      <c r="P160" s="135"/>
      <c r="Q160" s="135"/>
      <c r="R160" s="136"/>
    </row>
    <row r="161" spans="2:18" s="32" customFormat="1" ht="30.75" customHeight="1" x14ac:dyDescent="0.3">
      <c r="B161" s="114" t="s">
        <v>73</v>
      </c>
      <c r="C161" s="115"/>
      <c r="D161" s="116" t="e">
        <f>VLOOKUP(I159,Prijave!$J$2:$N$22,5,FALSE)</f>
        <v>#N/A</v>
      </c>
      <c r="E161" s="117"/>
      <c r="F161" s="117"/>
      <c r="G161" s="118"/>
      <c r="H161" s="38" t="s">
        <v>81</v>
      </c>
      <c r="I161" s="46" t="e">
        <f>VLOOKUP(I159,Prijave!$J$2:$N$22,4,FALSE)</f>
        <v>#N/A</v>
      </c>
      <c r="K161" s="114" t="s">
        <v>73</v>
      </c>
      <c r="L161" s="115"/>
      <c r="M161" s="116" t="e">
        <f>VLOOKUP(R159,Prijave!$J$2:$N$22,5,FALSE)</f>
        <v>#N/A</v>
      </c>
      <c r="N161" s="117"/>
      <c r="O161" s="117"/>
      <c r="P161" s="118"/>
      <c r="Q161" s="38" t="s">
        <v>81</v>
      </c>
      <c r="R161" s="46" t="e">
        <f>VLOOKUP(R159,Prijave!$J$2:$N$22,4,FALSE)</f>
        <v>#N/A</v>
      </c>
    </row>
    <row r="162" spans="2:18" s="32" customFormat="1" ht="15" thickBot="1" x14ac:dyDescent="0.35">
      <c r="B162" s="119"/>
      <c r="C162" s="120"/>
      <c r="D162" s="120"/>
      <c r="E162" s="120"/>
      <c r="F162" s="120"/>
      <c r="G162" s="120"/>
      <c r="H162" s="120"/>
      <c r="I162" s="121"/>
      <c r="K162" s="119"/>
      <c r="L162" s="120"/>
      <c r="M162" s="120"/>
      <c r="N162" s="120"/>
      <c r="O162" s="120"/>
      <c r="P162" s="120"/>
      <c r="Q162" s="120"/>
      <c r="R162" s="121"/>
    </row>
    <row r="163" spans="2:18" s="32" customFormat="1" ht="27.75" customHeight="1" thickBot="1" x14ac:dyDescent="0.35">
      <c r="B163" s="64" t="s">
        <v>74</v>
      </c>
      <c r="C163" s="65" t="s">
        <v>75</v>
      </c>
      <c r="D163" s="64" t="s">
        <v>32</v>
      </c>
      <c r="E163" s="66" t="s">
        <v>31</v>
      </c>
      <c r="F163" s="67" t="s">
        <v>33</v>
      </c>
      <c r="G163" s="68"/>
      <c r="H163" s="69" t="s">
        <v>76</v>
      </c>
      <c r="I163" s="70" t="s">
        <v>77</v>
      </c>
      <c r="K163" s="64" t="s">
        <v>74</v>
      </c>
      <c r="L163" s="65" t="s">
        <v>75</v>
      </c>
      <c r="M163" s="64" t="s">
        <v>32</v>
      </c>
      <c r="N163" s="66" t="s">
        <v>31</v>
      </c>
      <c r="O163" s="67" t="s">
        <v>33</v>
      </c>
      <c r="P163" s="68"/>
      <c r="Q163" s="69" t="s">
        <v>76</v>
      </c>
      <c r="R163" s="70" t="s">
        <v>77</v>
      </c>
    </row>
    <row r="164" spans="2:18" s="32" customFormat="1" ht="27.75" customHeight="1" x14ac:dyDescent="0.3">
      <c r="B164" s="57">
        <v>1</v>
      </c>
      <c r="C164" s="58"/>
      <c r="D164" s="59"/>
      <c r="E164" s="38"/>
      <c r="F164" s="60"/>
      <c r="G164" s="61"/>
      <c r="H164" s="62"/>
      <c r="I164" s="63" t="s">
        <v>78</v>
      </c>
      <c r="K164" s="57">
        <v>1</v>
      </c>
      <c r="L164" s="58"/>
      <c r="M164" s="59"/>
      <c r="N164" s="38"/>
      <c r="O164" s="60"/>
      <c r="P164" s="61"/>
      <c r="Q164" s="62"/>
      <c r="R164" s="63" t="s">
        <v>78</v>
      </c>
    </row>
    <row r="165" spans="2:18" s="32" customFormat="1" ht="27.75" customHeight="1" x14ac:dyDescent="0.3">
      <c r="B165" s="47">
        <v>2</v>
      </c>
      <c r="C165" s="40"/>
      <c r="D165" s="42"/>
      <c r="E165" s="37"/>
      <c r="F165" s="43"/>
      <c r="G165" s="39"/>
      <c r="H165" s="44"/>
      <c r="I165" s="48" t="s">
        <v>78</v>
      </c>
      <c r="K165" s="47">
        <v>2</v>
      </c>
      <c r="L165" s="40"/>
      <c r="M165" s="42"/>
      <c r="N165" s="37"/>
      <c r="O165" s="43"/>
      <c r="P165" s="39"/>
      <c r="Q165" s="44"/>
      <c r="R165" s="48" t="s">
        <v>78</v>
      </c>
    </row>
    <row r="166" spans="2:18" s="32" customFormat="1" ht="27.75" customHeight="1" x14ac:dyDescent="0.3">
      <c r="B166" s="47">
        <v>3</v>
      </c>
      <c r="C166" s="40"/>
      <c r="D166" s="42"/>
      <c r="E166" s="37"/>
      <c r="F166" s="43"/>
      <c r="G166" s="39"/>
      <c r="H166" s="44"/>
      <c r="I166" s="48" t="s">
        <v>78</v>
      </c>
      <c r="K166" s="47">
        <v>3</v>
      </c>
      <c r="L166" s="40"/>
      <c r="M166" s="42"/>
      <c r="N166" s="37"/>
      <c r="O166" s="43"/>
      <c r="P166" s="39"/>
      <c r="Q166" s="44"/>
      <c r="R166" s="48" t="s">
        <v>78</v>
      </c>
    </row>
    <row r="167" spans="2:18" s="32" customFormat="1" ht="27.75" customHeight="1" x14ac:dyDescent="0.3">
      <c r="B167" s="47">
        <v>4</v>
      </c>
      <c r="C167" s="40"/>
      <c r="D167" s="42"/>
      <c r="E167" s="37"/>
      <c r="F167" s="43"/>
      <c r="G167" s="39"/>
      <c r="H167" s="44"/>
      <c r="I167" s="48" t="s">
        <v>78</v>
      </c>
      <c r="K167" s="47">
        <v>4</v>
      </c>
      <c r="L167" s="40"/>
      <c r="M167" s="42"/>
      <c r="N167" s="37"/>
      <c r="O167" s="43"/>
      <c r="P167" s="39"/>
      <c r="Q167" s="44"/>
      <c r="R167" s="48" t="s">
        <v>78</v>
      </c>
    </row>
    <row r="168" spans="2:18" s="32" customFormat="1" ht="27.75" customHeight="1" x14ac:dyDescent="0.3">
      <c r="B168" s="47">
        <v>5</v>
      </c>
      <c r="C168" s="40"/>
      <c r="D168" s="42"/>
      <c r="E168" s="37"/>
      <c r="F168" s="43"/>
      <c r="G168" s="39"/>
      <c r="H168" s="44"/>
      <c r="I168" s="48" t="s">
        <v>78</v>
      </c>
      <c r="K168" s="47">
        <v>5</v>
      </c>
      <c r="L168" s="40"/>
      <c r="M168" s="42"/>
      <c r="N168" s="37"/>
      <c r="O168" s="43"/>
      <c r="P168" s="39"/>
      <c r="Q168" s="44"/>
      <c r="R168" s="48" t="s">
        <v>78</v>
      </c>
    </row>
    <row r="169" spans="2:18" s="32" customFormat="1" ht="27.75" customHeight="1" x14ac:dyDescent="0.3">
      <c r="B169" s="47">
        <v>6</v>
      </c>
      <c r="C169" s="40"/>
      <c r="D169" s="42"/>
      <c r="E169" s="37"/>
      <c r="F169" s="43"/>
      <c r="G169" s="39"/>
      <c r="H169" s="44"/>
      <c r="I169" s="48" t="s">
        <v>78</v>
      </c>
      <c r="K169" s="47">
        <v>6</v>
      </c>
      <c r="L169" s="40"/>
      <c r="M169" s="42"/>
      <c r="N169" s="37"/>
      <c r="O169" s="43"/>
      <c r="P169" s="39"/>
      <c r="Q169" s="44"/>
      <c r="R169" s="48" t="s">
        <v>78</v>
      </c>
    </row>
    <row r="170" spans="2:18" s="32" customFormat="1" ht="27.75" customHeight="1" x14ac:dyDescent="0.3">
      <c r="B170" s="47">
        <v>7</v>
      </c>
      <c r="C170" s="40"/>
      <c r="D170" s="42"/>
      <c r="E170" s="37"/>
      <c r="F170" s="43"/>
      <c r="G170" s="39"/>
      <c r="H170" s="44"/>
      <c r="I170" s="48" t="s">
        <v>78</v>
      </c>
      <c r="K170" s="47">
        <v>7</v>
      </c>
      <c r="L170" s="40"/>
      <c r="M170" s="42"/>
      <c r="N170" s="37"/>
      <c r="O170" s="43"/>
      <c r="P170" s="39"/>
      <c r="Q170" s="44"/>
      <c r="R170" s="48" t="s">
        <v>78</v>
      </c>
    </row>
    <row r="171" spans="2:18" s="32" customFormat="1" ht="27.75" customHeight="1" thickBot="1" x14ac:dyDescent="0.35">
      <c r="B171" s="49">
        <v>8</v>
      </c>
      <c r="C171" s="50"/>
      <c r="D171" s="51"/>
      <c r="E171" s="52"/>
      <c r="F171" s="53"/>
      <c r="G171" s="54"/>
      <c r="H171" s="55"/>
      <c r="I171" s="56" t="s">
        <v>78</v>
      </c>
      <c r="K171" s="49">
        <v>8</v>
      </c>
      <c r="L171" s="50"/>
      <c r="M171" s="51"/>
      <c r="N171" s="52"/>
      <c r="O171" s="53"/>
      <c r="P171" s="54"/>
      <c r="Q171" s="55"/>
      <c r="R171" s="56" t="s">
        <v>78</v>
      </c>
    </row>
    <row r="172" spans="2:18" s="32" customFormat="1" ht="27.75" customHeight="1" x14ac:dyDescent="0.3">
      <c r="B172" s="122" t="s">
        <v>79</v>
      </c>
      <c r="C172" s="123"/>
      <c r="D172" s="123"/>
      <c r="E172" s="123"/>
      <c r="F172" s="123"/>
      <c r="G172" s="123"/>
      <c r="H172" s="123"/>
      <c r="I172" s="124"/>
      <c r="K172" s="122" t="s">
        <v>79</v>
      </c>
      <c r="L172" s="123"/>
      <c r="M172" s="123"/>
      <c r="N172" s="123"/>
      <c r="O172" s="123"/>
      <c r="P172" s="123"/>
      <c r="Q172" s="123"/>
      <c r="R172" s="124"/>
    </row>
    <row r="173" spans="2:18" s="32" customFormat="1" ht="27.75" customHeight="1" x14ac:dyDescent="0.3">
      <c r="B173" s="36"/>
      <c r="C173" s="34"/>
      <c r="D173" s="35"/>
      <c r="E173" s="35"/>
      <c r="F173" s="35"/>
      <c r="G173" s="35"/>
      <c r="H173" s="35"/>
      <c r="I173" s="33"/>
      <c r="K173" s="36"/>
      <c r="L173" s="34"/>
      <c r="M173" s="35"/>
      <c r="N173" s="35"/>
      <c r="O173" s="35"/>
      <c r="P173" s="35"/>
      <c r="Q173" s="35"/>
      <c r="R173" s="33"/>
    </row>
    <row r="174" spans="2:18" s="32" customFormat="1" ht="27.75" customHeight="1" x14ac:dyDescent="0.3">
      <c r="B174" s="36"/>
      <c r="C174" s="34"/>
      <c r="D174" s="35"/>
      <c r="E174" s="35"/>
      <c r="F174" s="35"/>
      <c r="G174" s="35"/>
      <c r="H174" s="35"/>
      <c r="I174" s="33"/>
      <c r="K174" s="36"/>
      <c r="L174" s="34"/>
      <c r="M174" s="35"/>
      <c r="N174" s="35"/>
      <c r="O174" s="35"/>
      <c r="P174" s="35"/>
      <c r="Q174" s="35"/>
      <c r="R174" s="33"/>
    </row>
    <row r="175" spans="2:18" s="32" customFormat="1" ht="27.75" customHeight="1" thickBot="1" x14ac:dyDescent="0.35">
      <c r="B175" s="125"/>
      <c r="C175" s="126"/>
      <c r="D175" s="126"/>
      <c r="E175" s="126"/>
      <c r="F175" s="126"/>
      <c r="G175" s="126"/>
      <c r="H175" s="126"/>
      <c r="I175" s="127"/>
      <c r="K175" s="125"/>
      <c r="L175" s="126"/>
      <c r="M175" s="126"/>
      <c r="N175" s="126"/>
      <c r="O175" s="126"/>
      <c r="P175" s="126"/>
      <c r="Q175" s="126"/>
      <c r="R175" s="127"/>
    </row>
    <row r="176" spans="2:18" s="32" customFormat="1" ht="27.75" customHeight="1" thickBot="1" x14ac:dyDescent="0.35">
      <c r="B176" s="111" t="str">
        <f>$B$20</f>
        <v>Zaprešić, 10.5.2015.</v>
      </c>
      <c r="C176" s="112"/>
      <c r="D176" s="112"/>
      <c r="E176" s="112"/>
      <c r="F176" s="112"/>
      <c r="G176" s="112"/>
      <c r="H176" s="112"/>
      <c r="I176" s="113"/>
      <c r="J176" s="84"/>
      <c r="K176" s="111" t="str">
        <f>$B$20</f>
        <v>Zaprešić, 10.5.2015.</v>
      </c>
      <c r="L176" s="112"/>
      <c r="M176" s="112"/>
      <c r="N176" s="112"/>
      <c r="O176" s="112"/>
      <c r="P176" s="112"/>
      <c r="Q176" s="112"/>
      <c r="R176" s="113"/>
    </row>
    <row r="177" spans="2:18" s="32" customFormat="1" ht="39" customHeight="1" thickBot="1" x14ac:dyDescent="0.35"/>
    <row r="178" spans="2:18" s="32" customFormat="1" ht="27" customHeight="1" thickBot="1" x14ac:dyDescent="0.35">
      <c r="B178" s="128" t="str">
        <f>$B$2</f>
        <v>7. Zaprešićki elektro kup F5J-400</v>
      </c>
      <c r="C178" s="129"/>
      <c r="D178" s="129"/>
      <c r="E178" s="129"/>
      <c r="F178" s="129"/>
      <c r="G178" s="129"/>
      <c r="H178" s="129"/>
      <c r="I178" s="130"/>
      <c r="K178" s="128" t="str">
        <f>$B$2</f>
        <v>7. Zaprešićki elektro kup F5J-400</v>
      </c>
      <c r="L178" s="129"/>
      <c r="M178" s="129"/>
      <c r="N178" s="129"/>
      <c r="O178" s="129"/>
      <c r="P178" s="129"/>
      <c r="Q178" s="129"/>
      <c r="R178" s="130"/>
    </row>
    <row r="179" spans="2:18" s="32" customFormat="1" ht="30.75" customHeight="1" x14ac:dyDescent="0.3">
      <c r="B179" s="131"/>
      <c r="C179" s="132"/>
      <c r="D179" s="132"/>
      <c r="E179" s="132"/>
      <c r="F179" s="132"/>
      <c r="G179" s="133"/>
      <c r="H179" s="41" t="s">
        <v>80</v>
      </c>
      <c r="I179" s="45">
        <v>19</v>
      </c>
      <c r="K179" s="131"/>
      <c r="L179" s="132"/>
      <c r="M179" s="132"/>
      <c r="N179" s="132"/>
      <c r="O179" s="132"/>
      <c r="P179" s="133"/>
      <c r="Q179" s="41" t="s">
        <v>71</v>
      </c>
      <c r="R179" s="45">
        <v>20</v>
      </c>
    </row>
    <row r="180" spans="2:18" s="32" customFormat="1" ht="30.75" customHeight="1" x14ac:dyDescent="0.3">
      <c r="B180" s="114" t="s">
        <v>72</v>
      </c>
      <c r="C180" s="115"/>
      <c r="D180" s="134" t="e">
        <f>VLOOKUP(I179,Prijave!$J$2:$N$22,2,FALSE)</f>
        <v>#N/A</v>
      </c>
      <c r="E180" s="135"/>
      <c r="F180" s="135"/>
      <c r="G180" s="135"/>
      <c r="H180" s="135"/>
      <c r="I180" s="136"/>
      <c r="K180" s="114" t="s">
        <v>72</v>
      </c>
      <c r="L180" s="115"/>
      <c r="M180" s="134" t="e">
        <f>VLOOKUP(R179,Prijave!$J$2:$N$22,2,FALSE)</f>
        <v>#N/A</v>
      </c>
      <c r="N180" s="135"/>
      <c r="O180" s="135"/>
      <c r="P180" s="135"/>
      <c r="Q180" s="135"/>
      <c r="R180" s="136"/>
    </row>
    <row r="181" spans="2:18" s="32" customFormat="1" ht="30.75" customHeight="1" x14ac:dyDescent="0.3">
      <c r="B181" s="114" t="s">
        <v>73</v>
      </c>
      <c r="C181" s="115"/>
      <c r="D181" s="116" t="e">
        <f>VLOOKUP(I179,Prijave!$J$2:$N$22,5,FALSE)</f>
        <v>#N/A</v>
      </c>
      <c r="E181" s="117"/>
      <c r="F181" s="117"/>
      <c r="G181" s="118"/>
      <c r="H181" s="38" t="s">
        <v>81</v>
      </c>
      <c r="I181" s="46" t="e">
        <f>VLOOKUP(I179,Prijave!$J$2:$N$22,4,FALSE)</f>
        <v>#N/A</v>
      </c>
      <c r="K181" s="114" t="s">
        <v>73</v>
      </c>
      <c r="L181" s="115"/>
      <c r="M181" s="116" t="e">
        <f>VLOOKUP(R179,Prijave!$J$2:$N$22,5,FALSE)</f>
        <v>#N/A</v>
      </c>
      <c r="N181" s="117"/>
      <c r="O181" s="117"/>
      <c r="P181" s="118"/>
      <c r="Q181" s="38" t="s">
        <v>81</v>
      </c>
      <c r="R181" s="46" t="e">
        <f>VLOOKUP(R179,Prijave!$J$2:$N$22,4,FALSE)</f>
        <v>#N/A</v>
      </c>
    </row>
    <row r="182" spans="2:18" s="32" customFormat="1" ht="15" thickBot="1" x14ac:dyDescent="0.35">
      <c r="B182" s="119"/>
      <c r="C182" s="120"/>
      <c r="D182" s="120"/>
      <c r="E182" s="120"/>
      <c r="F182" s="120"/>
      <c r="G182" s="120"/>
      <c r="H182" s="120"/>
      <c r="I182" s="121"/>
      <c r="K182" s="119"/>
      <c r="L182" s="120"/>
      <c r="M182" s="120"/>
      <c r="N182" s="120"/>
      <c r="O182" s="120"/>
      <c r="P182" s="120"/>
      <c r="Q182" s="120"/>
      <c r="R182" s="121"/>
    </row>
    <row r="183" spans="2:18" s="32" customFormat="1" ht="27.75" customHeight="1" thickBot="1" x14ac:dyDescent="0.35">
      <c r="B183" s="64" t="s">
        <v>74</v>
      </c>
      <c r="C183" s="65" t="s">
        <v>75</v>
      </c>
      <c r="D183" s="64" t="s">
        <v>32</v>
      </c>
      <c r="E183" s="66" t="s">
        <v>31</v>
      </c>
      <c r="F183" s="67" t="s">
        <v>33</v>
      </c>
      <c r="G183" s="68"/>
      <c r="H183" s="69" t="s">
        <v>76</v>
      </c>
      <c r="I183" s="70" t="s">
        <v>77</v>
      </c>
      <c r="K183" s="64" t="s">
        <v>74</v>
      </c>
      <c r="L183" s="65" t="s">
        <v>75</v>
      </c>
      <c r="M183" s="64" t="s">
        <v>32</v>
      </c>
      <c r="N183" s="66" t="s">
        <v>31</v>
      </c>
      <c r="O183" s="67" t="s">
        <v>33</v>
      </c>
      <c r="P183" s="68"/>
      <c r="Q183" s="69" t="s">
        <v>76</v>
      </c>
      <c r="R183" s="70" t="s">
        <v>77</v>
      </c>
    </row>
    <row r="184" spans="2:18" s="32" customFormat="1" ht="27.75" customHeight="1" x14ac:dyDescent="0.3">
      <c r="B184" s="57">
        <v>1</v>
      </c>
      <c r="C184" s="58"/>
      <c r="D184" s="59"/>
      <c r="E184" s="38"/>
      <c r="F184" s="60"/>
      <c r="G184" s="61"/>
      <c r="H184" s="62"/>
      <c r="I184" s="63" t="s">
        <v>78</v>
      </c>
      <c r="K184" s="57">
        <v>1</v>
      </c>
      <c r="L184" s="58"/>
      <c r="M184" s="59"/>
      <c r="N184" s="38"/>
      <c r="O184" s="60"/>
      <c r="P184" s="61"/>
      <c r="Q184" s="62"/>
      <c r="R184" s="63" t="s">
        <v>78</v>
      </c>
    </row>
    <row r="185" spans="2:18" s="32" customFormat="1" ht="27.75" customHeight="1" x14ac:dyDescent="0.3">
      <c r="B185" s="47">
        <v>2</v>
      </c>
      <c r="C185" s="40"/>
      <c r="D185" s="42"/>
      <c r="E185" s="37"/>
      <c r="F185" s="43"/>
      <c r="G185" s="39"/>
      <c r="H185" s="44"/>
      <c r="I185" s="48" t="s">
        <v>78</v>
      </c>
      <c r="K185" s="47">
        <v>2</v>
      </c>
      <c r="L185" s="40"/>
      <c r="M185" s="42"/>
      <c r="N185" s="37"/>
      <c r="O185" s="43"/>
      <c r="P185" s="39"/>
      <c r="Q185" s="44"/>
      <c r="R185" s="48" t="s">
        <v>78</v>
      </c>
    </row>
    <row r="186" spans="2:18" s="32" customFormat="1" ht="27.75" customHeight="1" x14ac:dyDescent="0.3">
      <c r="B186" s="47">
        <v>3</v>
      </c>
      <c r="C186" s="40"/>
      <c r="D186" s="42"/>
      <c r="E186" s="37"/>
      <c r="F186" s="43"/>
      <c r="G186" s="39"/>
      <c r="H186" s="44"/>
      <c r="I186" s="48" t="s">
        <v>78</v>
      </c>
      <c r="K186" s="47">
        <v>3</v>
      </c>
      <c r="L186" s="40"/>
      <c r="M186" s="42"/>
      <c r="N186" s="37"/>
      <c r="O186" s="43"/>
      <c r="P186" s="39"/>
      <c r="Q186" s="44"/>
      <c r="R186" s="48" t="s">
        <v>78</v>
      </c>
    </row>
    <row r="187" spans="2:18" s="32" customFormat="1" ht="27.75" customHeight="1" x14ac:dyDescent="0.3">
      <c r="B187" s="47">
        <v>4</v>
      </c>
      <c r="C187" s="40"/>
      <c r="D187" s="42"/>
      <c r="E187" s="37"/>
      <c r="F187" s="43"/>
      <c r="G187" s="39"/>
      <c r="H187" s="44"/>
      <c r="I187" s="48" t="s">
        <v>78</v>
      </c>
      <c r="K187" s="47">
        <v>4</v>
      </c>
      <c r="L187" s="40"/>
      <c r="M187" s="42"/>
      <c r="N187" s="37"/>
      <c r="O187" s="43"/>
      <c r="P187" s="39"/>
      <c r="Q187" s="44"/>
      <c r="R187" s="48" t="s">
        <v>78</v>
      </c>
    </row>
    <row r="188" spans="2:18" s="32" customFormat="1" ht="27.75" customHeight="1" x14ac:dyDescent="0.3">
      <c r="B188" s="47">
        <v>5</v>
      </c>
      <c r="C188" s="40"/>
      <c r="D188" s="42"/>
      <c r="E188" s="37"/>
      <c r="F188" s="43"/>
      <c r="G188" s="39"/>
      <c r="H188" s="44"/>
      <c r="I188" s="48" t="s">
        <v>78</v>
      </c>
      <c r="K188" s="47">
        <v>5</v>
      </c>
      <c r="L188" s="40"/>
      <c r="M188" s="42"/>
      <c r="N188" s="37"/>
      <c r="O188" s="43"/>
      <c r="P188" s="39"/>
      <c r="Q188" s="44"/>
      <c r="R188" s="48" t="s">
        <v>78</v>
      </c>
    </row>
    <row r="189" spans="2:18" s="32" customFormat="1" ht="27.75" customHeight="1" x14ac:dyDescent="0.3">
      <c r="B189" s="47">
        <v>6</v>
      </c>
      <c r="C189" s="40"/>
      <c r="D189" s="42"/>
      <c r="E189" s="37"/>
      <c r="F189" s="43"/>
      <c r="G189" s="39"/>
      <c r="H189" s="44"/>
      <c r="I189" s="48" t="s">
        <v>78</v>
      </c>
      <c r="K189" s="47">
        <v>6</v>
      </c>
      <c r="L189" s="40"/>
      <c r="M189" s="42"/>
      <c r="N189" s="37"/>
      <c r="O189" s="43"/>
      <c r="P189" s="39"/>
      <c r="Q189" s="44"/>
      <c r="R189" s="48" t="s">
        <v>78</v>
      </c>
    </row>
    <row r="190" spans="2:18" s="32" customFormat="1" ht="27.75" customHeight="1" x14ac:dyDescent="0.3">
      <c r="B190" s="47">
        <v>7</v>
      </c>
      <c r="C190" s="40"/>
      <c r="D190" s="42"/>
      <c r="E190" s="37"/>
      <c r="F190" s="43"/>
      <c r="G190" s="39"/>
      <c r="H190" s="44"/>
      <c r="I190" s="48" t="s">
        <v>78</v>
      </c>
      <c r="K190" s="47">
        <v>7</v>
      </c>
      <c r="L190" s="40"/>
      <c r="M190" s="42"/>
      <c r="N190" s="37"/>
      <c r="O190" s="43"/>
      <c r="P190" s="39"/>
      <c r="Q190" s="44"/>
      <c r="R190" s="48" t="s">
        <v>78</v>
      </c>
    </row>
    <row r="191" spans="2:18" s="32" customFormat="1" ht="27.75" customHeight="1" thickBot="1" x14ac:dyDescent="0.35">
      <c r="B191" s="49">
        <v>8</v>
      </c>
      <c r="C191" s="50"/>
      <c r="D191" s="51"/>
      <c r="E191" s="52"/>
      <c r="F191" s="53"/>
      <c r="G191" s="54"/>
      <c r="H191" s="55"/>
      <c r="I191" s="56" t="s">
        <v>78</v>
      </c>
      <c r="K191" s="49">
        <v>8</v>
      </c>
      <c r="L191" s="50"/>
      <c r="M191" s="51"/>
      <c r="N191" s="52"/>
      <c r="O191" s="53"/>
      <c r="P191" s="54"/>
      <c r="Q191" s="55"/>
      <c r="R191" s="56" t="s">
        <v>78</v>
      </c>
    </row>
    <row r="192" spans="2:18" s="32" customFormat="1" ht="27.75" customHeight="1" x14ac:dyDescent="0.3">
      <c r="B192" s="122" t="s">
        <v>79</v>
      </c>
      <c r="C192" s="123"/>
      <c r="D192" s="123"/>
      <c r="E192" s="123"/>
      <c r="F192" s="123"/>
      <c r="G192" s="123"/>
      <c r="H192" s="123"/>
      <c r="I192" s="124"/>
      <c r="K192" s="122" t="s">
        <v>79</v>
      </c>
      <c r="L192" s="123"/>
      <c r="M192" s="123"/>
      <c r="N192" s="123"/>
      <c r="O192" s="123"/>
      <c r="P192" s="123"/>
      <c r="Q192" s="123"/>
      <c r="R192" s="124"/>
    </row>
    <row r="193" spans="2:18" s="32" customFormat="1" ht="27.75" customHeight="1" x14ac:dyDescent="0.3">
      <c r="B193" s="36"/>
      <c r="C193" s="34"/>
      <c r="D193" s="35"/>
      <c r="E193" s="35"/>
      <c r="F193" s="35"/>
      <c r="G193" s="35"/>
      <c r="H193" s="35"/>
      <c r="I193" s="33"/>
      <c r="K193" s="36"/>
      <c r="L193" s="34"/>
      <c r="M193" s="35"/>
      <c r="N193" s="35"/>
      <c r="O193" s="35"/>
      <c r="P193" s="35"/>
      <c r="Q193" s="35"/>
      <c r="R193" s="33"/>
    </row>
    <row r="194" spans="2:18" s="32" customFormat="1" ht="27.75" customHeight="1" x14ac:dyDescent="0.3">
      <c r="B194" s="36"/>
      <c r="C194" s="34"/>
      <c r="D194" s="35"/>
      <c r="E194" s="35"/>
      <c r="F194" s="35"/>
      <c r="G194" s="35"/>
      <c r="H194" s="35"/>
      <c r="I194" s="33"/>
      <c r="K194" s="36"/>
      <c r="L194" s="34"/>
      <c r="M194" s="35"/>
      <c r="N194" s="35"/>
      <c r="O194" s="35"/>
      <c r="P194" s="35"/>
      <c r="Q194" s="35"/>
      <c r="R194" s="33"/>
    </row>
    <row r="195" spans="2:18" s="32" customFormat="1" ht="27.75" customHeight="1" thickBot="1" x14ac:dyDescent="0.35">
      <c r="B195" s="125"/>
      <c r="C195" s="126"/>
      <c r="D195" s="126"/>
      <c r="E195" s="126"/>
      <c r="F195" s="126"/>
      <c r="G195" s="126"/>
      <c r="H195" s="126"/>
      <c r="I195" s="127"/>
      <c r="K195" s="125"/>
      <c r="L195" s="126"/>
      <c r="M195" s="126"/>
      <c r="N195" s="126"/>
      <c r="O195" s="126"/>
      <c r="P195" s="126"/>
      <c r="Q195" s="126"/>
      <c r="R195" s="127"/>
    </row>
    <row r="196" spans="2:18" s="32" customFormat="1" ht="27.75" customHeight="1" thickBot="1" x14ac:dyDescent="0.35">
      <c r="B196" s="111" t="str">
        <f>$B$20</f>
        <v>Zaprešić, 10.5.2015.</v>
      </c>
      <c r="C196" s="112"/>
      <c r="D196" s="112"/>
      <c r="E196" s="112"/>
      <c r="F196" s="112"/>
      <c r="G196" s="112"/>
      <c r="H196" s="112"/>
      <c r="I196" s="113"/>
      <c r="K196" s="111" t="str">
        <f>$B$20</f>
        <v>Zaprešić, 10.5.2015.</v>
      </c>
      <c r="L196" s="112"/>
      <c r="M196" s="112"/>
      <c r="N196" s="112"/>
      <c r="O196" s="112"/>
      <c r="P196" s="112"/>
      <c r="Q196" s="112"/>
      <c r="R196" s="113"/>
    </row>
    <row r="197" spans="2:18" s="32" customFormat="1" ht="39" customHeight="1" x14ac:dyDescent="0.3"/>
  </sheetData>
  <mergeCells count="200">
    <mergeCell ref="B195:I195"/>
    <mergeCell ref="K195:R195"/>
    <mergeCell ref="B161:C161"/>
    <mergeCell ref="D161:G161"/>
    <mergeCell ref="K161:L161"/>
    <mergeCell ref="M161:P161"/>
    <mergeCell ref="B196:I196"/>
    <mergeCell ref="K196:R196"/>
    <mergeCell ref="B172:I172"/>
    <mergeCell ref="K172:R172"/>
    <mergeCell ref="B175:I175"/>
    <mergeCell ref="K175:R175"/>
    <mergeCell ref="B176:I176"/>
    <mergeCell ref="K176:R176"/>
    <mergeCell ref="B178:I178"/>
    <mergeCell ref="K178:R178"/>
    <mergeCell ref="B179:G179"/>
    <mergeCell ref="K179:P179"/>
    <mergeCell ref="B180:C180"/>
    <mergeCell ref="D180:I180"/>
    <mergeCell ref="K180:L180"/>
    <mergeCell ref="M180:R180"/>
    <mergeCell ref="B181:C181"/>
    <mergeCell ref="D181:G181"/>
    <mergeCell ref="K181:L181"/>
    <mergeCell ref="M181:P181"/>
    <mergeCell ref="B182:I182"/>
    <mergeCell ref="K182:R182"/>
    <mergeCell ref="B192:I192"/>
    <mergeCell ref="K192:R192"/>
    <mergeCell ref="B140:G140"/>
    <mergeCell ref="K140:P140"/>
    <mergeCell ref="B162:I162"/>
    <mergeCell ref="K162:R162"/>
    <mergeCell ref="B142:C142"/>
    <mergeCell ref="D142:G142"/>
    <mergeCell ref="K142:L142"/>
    <mergeCell ref="M142:P142"/>
    <mergeCell ref="B143:I143"/>
    <mergeCell ref="K143:R143"/>
    <mergeCell ref="B153:I153"/>
    <mergeCell ref="K153:R153"/>
    <mergeCell ref="B156:I156"/>
    <mergeCell ref="K156:R156"/>
    <mergeCell ref="B157:I157"/>
    <mergeCell ref="K157:R157"/>
    <mergeCell ref="B158:I158"/>
    <mergeCell ref="K158:R158"/>
    <mergeCell ref="B159:G159"/>
    <mergeCell ref="K159:P159"/>
    <mergeCell ref="B160:C160"/>
    <mergeCell ref="D160:I160"/>
    <mergeCell ref="K160:L160"/>
    <mergeCell ref="M160:R160"/>
    <mergeCell ref="B123:I123"/>
    <mergeCell ref="K123:R123"/>
    <mergeCell ref="B133:I133"/>
    <mergeCell ref="K133:R133"/>
    <mergeCell ref="B136:I136"/>
    <mergeCell ref="K136:R136"/>
    <mergeCell ref="B137:I137"/>
    <mergeCell ref="K137:R137"/>
    <mergeCell ref="B139:I139"/>
    <mergeCell ref="K139:R139"/>
    <mergeCell ref="K103:L103"/>
    <mergeCell ref="M103:P103"/>
    <mergeCell ref="B104:I104"/>
    <mergeCell ref="K104:R104"/>
    <mergeCell ref="B114:I114"/>
    <mergeCell ref="K114:R114"/>
    <mergeCell ref="B117:I117"/>
    <mergeCell ref="K117:R117"/>
    <mergeCell ref="B141:C141"/>
    <mergeCell ref="D141:I141"/>
    <mergeCell ref="K141:L141"/>
    <mergeCell ref="M141:R141"/>
    <mergeCell ref="B119:I119"/>
    <mergeCell ref="K119:R119"/>
    <mergeCell ref="B120:G120"/>
    <mergeCell ref="K120:P120"/>
    <mergeCell ref="B121:C121"/>
    <mergeCell ref="D121:I121"/>
    <mergeCell ref="K121:L121"/>
    <mergeCell ref="M121:R121"/>
    <mergeCell ref="B122:C122"/>
    <mergeCell ref="D122:G122"/>
    <mergeCell ref="K122:L122"/>
    <mergeCell ref="M122:P122"/>
    <mergeCell ref="K82:L82"/>
    <mergeCell ref="M82:R82"/>
    <mergeCell ref="B83:C83"/>
    <mergeCell ref="D83:G83"/>
    <mergeCell ref="K83:L83"/>
    <mergeCell ref="M83:P83"/>
    <mergeCell ref="B118:I118"/>
    <mergeCell ref="K118:R118"/>
    <mergeCell ref="B94:I94"/>
    <mergeCell ref="K94:R94"/>
    <mergeCell ref="B97:I97"/>
    <mergeCell ref="K97:R97"/>
    <mergeCell ref="B98:I98"/>
    <mergeCell ref="K98:R98"/>
    <mergeCell ref="B100:I100"/>
    <mergeCell ref="K100:R100"/>
    <mergeCell ref="B101:G101"/>
    <mergeCell ref="K101:P101"/>
    <mergeCell ref="B102:C102"/>
    <mergeCell ref="D102:I102"/>
    <mergeCell ref="K102:L102"/>
    <mergeCell ref="M102:R102"/>
    <mergeCell ref="B103:C103"/>
    <mergeCell ref="D103:G103"/>
    <mergeCell ref="B61:I61"/>
    <mergeCell ref="K61:R61"/>
    <mergeCell ref="B62:G62"/>
    <mergeCell ref="K62:P62"/>
    <mergeCell ref="B84:I84"/>
    <mergeCell ref="K84:R84"/>
    <mergeCell ref="B64:C64"/>
    <mergeCell ref="D64:G64"/>
    <mergeCell ref="K64:L64"/>
    <mergeCell ref="M64:P64"/>
    <mergeCell ref="B65:I65"/>
    <mergeCell ref="K65:R65"/>
    <mergeCell ref="B75:I75"/>
    <mergeCell ref="K75:R75"/>
    <mergeCell ref="B78:I78"/>
    <mergeCell ref="K78:R78"/>
    <mergeCell ref="B79:I79"/>
    <mergeCell ref="K79:R79"/>
    <mergeCell ref="B80:I80"/>
    <mergeCell ref="K80:R80"/>
    <mergeCell ref="B81:G81"/>
    <mergeCell ref="K81:P81"/>
    <mergeCell ref="B82:C82"/>
    <mergeCell ref="D82:I82"/>
    <mergeCell ref="B63:C63"/>
    <mergeCell ref="D63:I63"/>
    <mergeCell ref="K63:L63"/>
    <mergeCell ref="M63:R63"/>
    <mergeCell ref="B41:I41"/>
    <mergeCell ref="K41:R41"/>
    <mergeCell ref="B42:G42"/>
    <mergeCell ref="K42:P42"/>
    <mergeCell ref="B43:C43"/>
    <mergeCell ref="D43:I43"/>
    <mergeCell ref="K43:L43"/>
    <mergeCell ref="M43:R43"/>
    <mergeCell ref="B44:C44"/>
    <mergeCell ref="D44:G44"/>
    <mergeCell ref="K44:L44"/>
    <mergeCell ref="M44:P44"/>
    <mergeCell ref="B45:I45"/>
    <mergeCell ref="K45:R45"/>
    <mergeCell ref="B55:I55"/>
    <mergeCell ref="K55:R55"/>
    <mergeCell ref="B58:I58"/>
    <mergeCell ref="K58:R58"/>
    <mergeCell ref="B59:I59"/>
    <mergeCell ref="K59:R59"/>
    <mergeCell ref="B3:G3"/>
    <mergeCell ref="B19:I19"/>
    <mergeCell ref="B20:I20"/>
    <mergeCell ref="B16:I16"/>
    <mergeCell ref="B2:I2"/>
    <mergeCell ref="B4:C4"/>
    <mergeCell ref="B5:C5"/>
    <mergeCell ref="D4:I4"/>
    <mergeCell ref="B6:I6"/>
    <mergeCell ref="D5:G5"/>
    <mergeCell ref="K2:R2"/>
    <mergeCell ref="K3:P3"/>
    <mergeCell ref="K4:L4"/>
    <mergeCell ref="M4:R4"/>
    <mergeCell ref="K5:L5"/>
    <mergeCell ref="M5:P5"/>
    <mergeCell ref="K6:R6"/>
    <mergeCell ref="K16:R16"/>
    <mergeCell ref="K19:R19"/>
    <mergeCell ref="K20:R20"/>
    <mergeCell ref="B22:I22"/>
    <mergeCell ref="K22:R22"/>
    <mergeCell ref="B23:G23"/>
    <mergeCell ref="K23:P23"/>
    <mergeCell ref="B24:C24"/>
    <mergeCell ref="D24:I24"/>
    <mergeCell ref="K24:L24"/>
    <mergeCell ref="M24:R24"/>
    <mergeCell ref="B40:I40"/>
    <mergeCell ref="K40:R40"/>
    <mergeCell ref="B25:C25"/>
    <mergeCell ref="D25:G25"/>
    <mergeCell ref="K25:L25"/>
    <mergeCell ref="M25:P25"/>
    <mergeCell ref="B26:I26"/>
    <mergeCell ref="K26:R26"/>
    <mergeCell ref="B36:I36"/>
    <mergeCell ref="K36:R36"/>
    <mergeCell ref="B39:I39"/>
    <mergeCell ref="K39:R39"/>
  </mergeCells>
  <printOptions horizontalCentered="1" verticalCentered="1"/>
  <pageMargins left="0.39370078740157483" right="0.39370078740157483" top="0.19685039370078741" bottom="0.19685039370078741" header="0" footer="0"/>
  <pageSetup paperSize="9" scale="74" fitToHeight="0" orientation="portrait" r:id="rId1"/>
  <rowBreaks count="3" manualBreakCount="3">
    <brk id="40" min="1" max="17" man="1"/>
    <brk id="79" min="1" max="17" man="1"/>
    <brk id="19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6"/>
  <sheetViews>
    <sheetView workbookViewId="0">
      <selection activeCell="S15" sqref="S15"/>
    </sheetView>
  </sheetViews>
  <sheetFormatPr defaultRowHeight="14.4" x14ac:dyDescent="0.3"/>
  <cols>
    <col min="1" max="1" width="5.88671875" customWidth="1"/>
    <col min="2" max="2" width="7.33203125" customWidth="1"/>
    <col min="3" max="26" width="6.33203125" customWidth="1"/>
  </cols>
  <sheetData>
    <row r="1" spans="1:28" x14ac:dyDescent="0.3">
      <c r="B1" s="137" t="s">
        <v>18</v>
      </c>
      <c r="C1" s="138"/>
      <c r="D1" s="139"/>
      <c r="E1" s="137" t="s">
        <v>22</v>
      </c>
      <c r="F1" s="138"/>
      <c r="G1" s="139"/>
      <c r="H1" s="137" t="s">
        <v>23</v>
      </c>
      <c r="I1" s="138"/>
      <c r="J1" s="139"/>
      <c r="K1" s="137" t="s">
        <v>24</v>
      </c>
      <c r="L1" s="138"/>
      <c r="M1" s="139"/>
      <c r="N1" s="137" t="s">
        <v>25</v>
      </c>
      <c r="O1" s="138"/>
      <c r="P1" s="139"/>
      <c r="Q1" s="137" t="s">
        <v>26</v>
      </c>
      <c r="R1" s="138"/>
      <c r="S1" s="139"/>
      <c r="T1" s="137" t="s">
        <v>37</v>
      </c>
      <c r="U1" s="138"/>
      <c r="V1" s="139"/>
      <c r="W1" s="137" t="s">
        <v>90</v>
      </c>
      <c r="X1" s="138"/>
      <c r="Y1" s="139"/>
    </row>
    <row r="2" spans="1:28" x14ac:dyDescent="0.3">
      <c r="B2" s="92" t="s">
        <v>19</v>
      </c>
      <c r="C2" s="7" t="s">
        <v>20</v>
      </c>
      <c r="D2" s="93" t="s">
        <v>21</v>
      </c>
      <c r="E2" s="92" t="s">
        <v>19</v>
      </c>
      <c r="F2" s="7" t="s">
        <v>20</v>
      </c>
      <c r="G2" s="93" t="s">
        <v>21</v>
      </c>
      <c r="H2" s="92" t="s">
        <v>19</v>
      </c>
      <c r="I2" s="7" t="s">
        <v>20</v>
      </c>
      <c r="J2" s="93" t="s">
        <v>21</v>
      </c>
      <c r="K2" s="92" t="s">
        <v>19</v>
      </c>
      <c r="L2" s="7" t="s">
        <v>20</v>
      </c>
      <c r="M2" s="93" t="s">
        <v>21</v>
      </c>
      <c r="N2" s="92" t="s">
        <v>19</v>
      </c>
      <c r="O2" s="7" t="s">
        <v>20</v>
      </c>
      <c r="P2" s="93" t="s">
        <v>21</v>
      </c>
      <c r="Q2" s="92" t="s">
        <v>19</v>
      </c>
      <c r="R2" s="7" t="s">
        <v>20</v>
      </c>
      <c r="S2" s="93" t="s">
        <v>21</v>
      </c>
      <c r="T2" s="92" t="s">
        <v>19</v>
      </c>
      <c r="U2" s="7" t="s">
        <v>20</v>
      </c>
      <c r="V2" s="93" t="s">
        <v>21</v>
      </c>
      <c r="W2" s="92" t="s">
        <v>19</v>
      </c>
      <c r="X2" s="7" t="s">
        <v>20</v>
      </c>
      <c r="Y2" s="93" t="s">
        <v>21</v>
      </c>
      <c r="AA2" s="14"/>
      <c r="AB2" s="14"/>
    </row>
    <row r="3" spans="1:28" x14ac:dyDescent="0.3">
      <c r="A3">
        <v>1</v>
      </c>
      <c r="B3" s="96">
        <v>1</v>
      </c>
      <c r="C3" s="95">
        <v>2</v>
      </c>
      <c r="D3" s="29"/>
      <c r="E3" s="96">
        <v>1</v>
      </c>
      <c r="F3" s="95">
        <v>2</v>
      </c>
      <c r="G3" s="29"/>
      <c r="H3" s="96">
        <v>1</v>
      </c>
      <c r="I3" s="95">
        <v>2</v>
      </c>
      <c r="J3" s="29"/>
      <c r="K3" s="96">
        <v>1</v>
      </c>
      <c r="L3" s="95">
        <v>2</v>
      </c>
      <c r="M3" s="29"/>
      <c r="N3" s="96">
        <v>1</v>
      </c>
      <c r="O3" s="95">
        <v>2</v>
      </c>
      <c r="P3" s="29"/>
      <c r="Q3" s="96">
        <v>1</v>
      </c>
      <c r="R3" s="95">
        <v>2</v>
      </c>
      <c r="S3" s="29"/>
      <c r="T3" s="96">
        <v>1</v>
      </c>
      <c r="U3" s="95">
        <v>2</v>
      </c>
      <c r="V3" s="29"/>
      <c r="W3" s="96">
        <v>1</v>
      </c>
      <c r="X3" s="95">
        <v>2</v>
      </c>
      <c r="Y3" s="29"/>
      <c r="AA3" s="109"/>
      <c r="AB3" s="109"/>
    </row>
    <row r="4" spans="1:28" x14ac:dyDescent="0.3">
      <c r="A4">
        <v>2</v>
      </c>
      <c r="B4" s="96">
        <v>3</v>
      </c>
      <c r="C4" s="95">
        <v>4</v>
      </c>
      <c r="D4" s="29"/>
      <c r="E4" s="96">
        <v>3</v>
      </c>
      <c r="F4" s="95">
        <v>4</v>
      </c>
      <c r="G4" s="29"/>
      <c r="H4" s="96">
        <v>3</v>
      </c>
      <c r="I4" s="95">
        <v>4</v>
      </c>
      <c r="J4" s="29"/>
      <c r="K4" s="96">
        <v>3</v>
      </c>
      <c r="L4" s="95">
        <v>4</v>
      </c>
      <c r="M4" s="29"/>
      <c r="N4" s="96">
        <v>4</v>
      </c>
      <c r="O4" s="95">
        <v>3</v>
      </c>
      <c r="P4" s="29"/>
      <c r="Q4" s="96">
        <v>4</v>
      </c>
      <c r="R4" s="95">
        <v>3</v>
      </c>
      <c r="S4" s="29"/>
      <c r="T4" s="96">
        <v>4</v>
      </c>
      <c r="U4" s="95">
        <v>3</v>
      </c>
      <c r="V4" s="29"/>
      <c r="W4" s="96">
        <v>4</v>
      </c>
      <c r="X4" s="95">
        <v>3</v>
      </c>
      <c r="Y4" s="29"/>
      <c r="AA4" s="109"/>
      <c r="AB4" s="109"/>
    </row>
    <row r="5" spans="1:28" x14ac:dyDescent="0.3">
      <c r="A5">
        <v>3</v>
      </c>
      <c r="B5" s="96">
        <v>5</v>
      </c>
      <c r="C5" s="95">
        <v>9</v>
      </c>
      <c r="D5" s="29"/>
      <c r="E5" s="96">
        <v>6</v>
      </c>
      <c r="F5" s="95">
        <v>5</v>
      </c>
      <c r="G5" s="29"/>
      <c r="H5" s="95">
        <v>5</v>
      </c>
      <c r="I5" s="96">
        <v>6</v>
      </c>
      <c r="J5" s="29"/>
      <c r="K5" s="96">
        <v>5</v>
      </c>
      <c r="L5" s="95">
        <v>7</v>
      </c>
      <c r="M5" s="29"/>
      <c r="N5" s="96">
        <v>6</v>
      </c>
      <c r="O5" s="95">
        <v>5</v>
      </c>
      <c r="P5" s="29"/>
      <c r="Q5" s="96">
        <v>6</v>
      </c>
      <c r="R5" s="95">
        <v>5</v>
      </c>
      <c r="S5" s="29"/>
      <c r="T5" s="96">
        <v>5</v>
      </c>
      <c r="U5" s="95">
        <v>7</v>
      </c>
      <c r="V5" s="29"/>
      <c r="W5" s="96">
        <v>5</v>
      </c>
      <c r="X5" s="95">
        <v>9</v>
      </c>
      <c r="Y5" s="29"/>
      <c r="AA5" s="109"/>
      <c r="AB5" s="109"/>
    </row>
    <row r="6" spans="1:28" x14ac:dyDescent="0.3">
      <c r="A6">
        <v>4</v>
      </c>
      <c r="B6" s="96">
        <v>6</v>
      </c>
      <c r="C6" s="95">
        <v>10</v>
      </c>
      <c r="D6" s="29"/>
      <c r="E6" s="96">
        <v>8</v>
      </c>
      <c r="F6" s="95">
        <v>7</v>
      </c>
      <c r="G6" s="29"/>
      <c r="H6" s="95">
        <v>7</v>
      </c>
      <c r="I6" s="96">
        <v>8</v>
      </c>
      <c r="J6" s="29"/>
      <c r="K6" s="96">
        <v>6</v>
      </c>
      <c r="L6" s="95">
        <v>8</v>
      </c>
      <c r="M6" s="29"/>
      <c r="N6" s="96">
        <v>8</v>
      </c>
      <c r="O6" s="95">
        <v>7</v>
      </c>
      <c r="P6" s="29"/>
      <c r="Q6" s="96">
        <v>8</v>
      </c>
      <c r="R6" s="95">
        <v>7</v>
      </c>
      <c r="S6" s="29"/>
      <c r="T6" s="96">
        <v>6</v>
      </c>
      <c r="U6" s="95">
        <v>8</v>
      </c>
      <c r="V6" s="29"/>
      <c r="W6" s="96">
        <v>6</v>
      </c>
      <c r="X6" s="95">
        <v>10</v>
      </c>
      <c r="Y6" s="29"/>
      <c r="AA6" s="109"/>
      <c r="AB6" s="109"/>
    </row>
    <row r="7" spans="1:28" x14ac:dyDescent="0.3">
      <c r="A7">
        <v>5</v>
      </c>
      <c r="B7" s="96">
        <v>7</v>
      </c>
      <c r="C7" s="95">
        <v>11</v>
      </c>
      <c r="D7" s="29"/>
      <c r="E7" s="96">
        <v>10</v>
      </c>
      <c r="F7" s="95">
        <v>9</v>
      </c>
      <c r="G7" s="29"/>
      <c r="H7" s="95">
        <v>9</v>
      </c>
      <c r="I7" s="96">
        <v>10</v>
      </c>
      <c r="J7" s="29"/>
      <c r="K7" s="96">
        <v>9</v>
      </c>
      <c r="L7" s="95">
        <v>11</v>
      </c>
      <c r="M7" s="29"/>
      <c r="N7" s="96">
        <v>9</v>
      </c>
      <c r="O7" s="95">
        <v>10</v>
      </c>
      <c r="P7" s="29"/>
      <c r="Q7" s="96">
        <v>9</v>
      </c>
      <c r="R7" s="95">
        <v>10</v>
      </c>
      <c r="S7" s="29"/>
      <c r="T7" s="96">
        <v>9</v>
      </c>
      <c r="U7" s="95">
        <v>11</v>
      </c>
      <c r="V7" s="29"/>
      <c r="W7" s="96">
        <v>7</v>
      </c>
      <c r="X7" s="95">
        <v>11</v>
      </c>
      <c r="Y7" s="29"/>
      <c r="AA7" s="109"/>
      <c r="AB7" s="109"/>
    </row>
    <row r="8" spans="1:28" x14ac:dyDescent="0.3">
      <c r="A8">
        <v>6</v>
      </c>
      <c r="B8" s="96">
        <v>8</v>
      </c>
      <c r="C8" s="95"/>
      <c r="D8" s="29"/>
      <c r="E8" s="96"/>
      <c r="F8" s="95">
        <v>11</v>
      </c>
      <c r="G8" s="29"/>
      <c r="H8" s="95">
        <v>11</v>
      </c>
      <c r="I8" s="95"/>
      <c r="J8" s="29"/>
      <c r="K8" s="96">
        <v>10</v>
      </c>
      <c r="L8" s="95"/>
      <c r="M8" s="29"/>
      <c r="N8" s="96">
        <v>11</v>
      </c>
      <c r="O8" s="95"/>
      <c r="P8" s="29"/>
      <c r="Q8" s="96">
        <v>11</v>
      </c>
      <c r="R8" s="95"/>
      <c r="S8" s="29"/>
      <c r="T8" s="96">
        <v>10</v>
      </c>
      <c r="U8" s="95"/>
      <c r="V8" s="29"/>
      <c r="W8" s="96">
        <v>8</v>
      </c>
      <c r="X8" s="95"/>
      <c r="Y8" s="29"/>
      <c r="AA8" s="109"/>
      <c r="AB8" s="109"/>
    </row>
    <row r="9" spans="1:28" s="94" customFormat="1" x14ac:dyDescent="0.3">
      <c r="A9" s="94">
        <v>7</v>
      </c>
      <c r="B9" s="106"/>
      <c r="C9" s="107"/>
      <c r="D9" s="108"/>
      <c r="E9" s="96"/>
      <c r="F9" s="107"/>
      <c r="G9" s="108"/>
      <c r="H9" s="96"/>
      <c r="I9" s="107"/>
      <c r="J9" s="108"/>
      <c r="K9" s="96"/>
      <c r="L9" s="107"/>
      <c r="M9" s="108"/>
      <c r="N9" s="96"/>
      <c r="O9" s="107"/>
      <c r="P9" s="108"/>
      <c r="Q9" s="96"/>
      <c r="R9" s="107"/>
      <c r="S9" s="108"/>
      <c r="T9" s="96"/>
      <c r="U9" s="107"/>
      <c r="V9" s="108"/>
      <c r="W9" s="96"/>
      <c r="X9" s="107"/>
      <c r="Y9" s="108"/>
      <c r="AA9" s="109"/>
      <c r="AB9" s="109"/>
    </row>
    <row r="10" spans="1:28" ht="15" thickBot="1" x14ac:dyDescent="0.35">
      <c r="A10">
        <v>8</v>
      </c>
      <c r="B10" s="97"/>
      <c r="C10" s="98"/>
      <c r="D10" s="31"/>
      <c r="E10" s="97"/>
      <c r="F10" s="98"/>
      <c r="G10" s="31"/>
      <c r="H10" s="97"/>
      <c r="I10" s="98"/>
      <c r="J10" s="31"/>
      <c r="K10" s="97"/>
      <c r="L10" s="98"/>
      <c r="M10" s="31"/>
      <c r="N10" s="99"/>
      <c r="O10" s="100"/>
      <c r="P10" s="31"/>
      <c r="Q10" s="97"/>
      <c r="R10" s="100"/>
      <c r="S10" s="101"/>
      <c r="T10" s="97"/>
      <c r="U10" s="98"/>
      <c r="V10" s="31"/>
      <c r="W10" s="97"/>
      <c r="X10" s="98"/>
      <c r="Y10" s="31"/>
      <c r="AA10" s="14"/>
      <c r="AB10" s="14"/>
    </row>
    <row r="12" spans="1:28" x14ac:dyDescent="0.3">
      <c r="B12">
        <f>SUM(B3:B11)</f>
        <v>30</v>
      </c>
      <c r="C12" s="94">
        <f t="shared" ref="C12:Y12" si="0">SUM(C3:C11)</f>
        <v>36</v>
      </c>
      <c r="D12" s="94">
        <f t="shared" si="0"/>
        <v>0</v>
      </c>
      <c r="E12" s="94">
        <f t="shared" si="0"/>
        <v>28</v>
      </c>
      <c r="F12" s="94">
        <f t="shared" si="0"/>
        <v>38</v>
      </c>
      <c r="G12" s="94">
        <f t="shared" si="0"/>
        <v>0</v>
      </c>
      <c r="H12" s="94">
        <f t="shared" si="0"/>
        <v>36</v>
      </c>
      <c r="I12" s="94">
        <f t="shared" si="0"/>
        <v>30</v>
      </c>
      <c r="J12" s="94">
        <f t="shared" si="0"/>
        <v>0</v>
      </c>
      <c r="K12" s="94">
        <f t="shared" si="0"/>
        <v>34</v>
      </c>
      <c r="L12" s="94">
        <f t="shared" si="0"/>
        <v>32</v>
      </c>
      <c r="M12" s="94">
        <f t="shared" si="0"/>
        <v>0</v>
      </c>
      <c r="N12" s="94">
        <f t="shared" si="0"/>
        <v>39</v>
      </c>
      <c r="O12" s="94">
        <f t="shared" si="0"/>
        <v>27</v>
      </c>
      <c r="P12" s="94">
        <f t="shared" si="0"/>
        <v>0</v>
      </c>
      <c r="Q12" s="94">
        <f t="shared" si="0"/>
        <v>39</v>
      </c>
      <c r="R12" s="94">
        <f t="shared" si="0"/>
        <v>27</v>
      </c>
      <c r="S12" s="94">
        <f t="shared" si="0"/>
        <v>0</v>
      </c>
      <c r="T12" s="94">
        <f t="shared" si="0"/>
        <v>35</v>
      </c>
      <c r="U12" s="94">
        <f t="shared" si="0"/>
        <v>31</v>
      </c>
      <c r="V12" s="94">
        <f t="shared" si="0"/>
        <v>0</v>
      </c>
      <c r="W12" s="94">
        <f t="shared" si="0"/>
        <v>31</v>
      </c>
      <c r="X12" s="94">
        <f t="shared" si="0"/>
        <v>35</v>
      </c>
      <c r="Y12" s="94">
        <f t="shared" si="0"/>
        <v>0</v>
      </c>
    </row>
    <row r="13" spans="1:28" x14ac:dyDescent="0.3">
      <c r="D13">
        <f>SUM(B12:D12)</f>
        <v>66</v>
      </c>
      <c r="G13" s="94">
        <f>SUM(E12:G12)</f>
        <v>66</v>
      </c>
      <c r="J13" s="94">
        <f>SUM(H12:J12)</f>
        <v>66</v>
      </c>
      <c r="M13" s="94">
        <f>SUM(K12:M12)</f>
        <v>66</v>
      </c>
      <c r="P13" s="94">
        <f>SUM(N12:P12)</f>
        <v>66</v>
      </c>
      <c r="S13" s="94">
        <f>SUM(Q12:S12)</f>
        <v>66</v>
      </c>
      <c r="V13" s="94">
        <f>SUM(T12:V12)</f>
        <v>66</v>
      </c>
      <c r="Y13" s="94">
        <f>SUM(W12:Y12)</f>
        <v>66</v>
      </c>
    </row>
    <row r="17" spans="1:28" ht="27" customHeight="1" x14ac:dyDescent="0.3">
      <c r="A17" s="84"/>
      <c r="B17" s="87">
        <v>1</v>
      </c>
      <c r="C17" s="87">
        <v>2</v>
      </c>
      <c r="D17" s="87">
        <v>3</v>
      </c>
      <c r="E17" s="87">
        <v>4</v>
      </c>
      <c r="F17" s="87">
        <v>5</v>
      </c>
      <c r="G17" s="87">
        <v>6</v>
      </c>
      <c r="H17" s="87">
        <v>7</v>
      </c>
      <c r="I17" s="87">
        <v>8</v>
      </c>
      <c r="J17" s="87">
        <v>9</v>
      </c>
      <c r="K17" s="87">
        <v>10</v>
      </c>
      <c r="L17" s="87">
        <v>11</v>
      </c>
      <c r="M17" s="87">
        <v>12</v>
      </c>
      <c r="N17" s="87">
        <v>13</v>
      </c>
      <c r="O17" s="87">
        <v>14</v>
      </c>
      <c r="P17" s="87">
        <v>15</v>
      </c>
      <c r="Q17" s="87">
        <v>16</v>
      </c>
      <c r="R17" s="87">
        <v>17</v>
      </c>
      <c r="S17" s="87">
        <v>18</v>
      </c>
      <c r="T17" s="87">
        <v>19</v>
      </c>
      <c r="U17" s="84"/>
      <c r="W17" s="4" t="s">
        <v>91</v>
      </c>
      <c r="X17" s="4" t="s">
        <v>93</v>
      </c>
      <c r="AA17" s="95" t="s">
        <v>91</v>
      </c>
      <c r="AB17" s="95" t="s">
        <v>92</v>
      </c>
    </row>
    <row r="18" spans="1:28" ht="27" customHeight="1" x14ac:dyDescent="0.3">
      <c r="A18" s="87">
        <v>1</v>
      </c>
      <c r="B18" s="84">
        <f t="shared" ref="B18:K27" si="1">COUNTIFS($B$3:$B$10,$A18)*COUNTIFS($B$3:$B$10,B$17) + COUNTIFS($C$3:$C$10,$A18)*COUNTIFS($C$3:$C$10,B$17) + COUNTIFS($D$3:$D$10,$A18)*COUNTIFS($D$3:$D$10,B$17) + COUNTIFS($E$3:$E$10,$A18)*COUNTIFS($E$3:$E$10,B$17) + COUNTIFS($F$3:$F$10,$A18)*COUNTIFS($F$3:$F$10,B$17) + COUNTIFS($G$3:$G$10,$A18)*COUNTIFS($G$3:$G$10,B$17) + COUNTIFS($H$3:$H$10,$A18)*COUNTIFS($H$3:$H$10,B$17) + COUNTIFS($I$3:$I$10,$A18)*COUNTIFS($I$3:$I$10,B$17) + COUNTIFS($J$3:$J$10,$A18)*COUNTIFS($J$3:$J$10,B$17) + COUNTIFS($K$3:$K$10,$A18)*COUNTIFS($K$3:$K$10,B$17) + COUNTIFS($L$3:$L$10,$A18)*COUNTIFS($L$3:$L$10,B$17) + COUNTIFS($M$3:$M$10,$A18)*COUNTIFS($M$3:$M$10,B$17) + COUNTIFS($N$3:$N$10,$A18)*COUNTIFS($N$3:$N$10,B$17) + COUNTIFS($O$3:$O$10,$A18)*COUNTIFS($O$3:$O$10,B$17) + COUNTIFS($P$3:$P$10,$A18)*COUNTIFS($P$3:$P$10,B$17) + COUNTIFS($Q$3:$Q$10,$A18)*COUNTIFS($Q$3:$Q$10,B$17) + COUNTIFS($R$3:$R$10,$A18)*COUNTIFS($R$3:$R$10,B$17) + COUNTIFS($S$3:$S$10,$A18)*COUNTIFS($S$3:$S$10,B$17) + COUNTIFS($T$3:$T$10,$A18)*COUNTIFS($T$3:$T$10,B$17) + COUNTIFS($U$3:$U$10,$A18)*COUNTIFS($U$3:$U$10,B$17) + COUNTIFS($V$3:$V$10,$A18)*COUNTIFS($V$3:$V$10,B$17) + COUNTIFS($W$3:$W$10,$A18)*COUNTIFS($W$3:$W$10,B$17) + COUNTIFS($X$3:$X$10,$A18)*COUNTIFS($X$3:$X$10,B$17) + COUNTIFS($Y$3:$Y$10,$A18)*COUNTIFS($Y$3:$Y$10,B$17)</f>
        <v>8</v>
      </c>
      <c r="C18" s="84">
        <f t="shared" si="1"/>
        <v>0</v>
      </c>
      <c r="D18" s="84">
        <f t="shared" si="1"/>
        <v>4</v>
      </c>
      <c r="E18" s="84">
        <f t="shared" si="1"/>
        <v>4</v>
      </c>
      <c r="F18" s="84">
        <f t="shared" si="1"/>
        <v>5</v>
      </c>
      <c r="G18" s="84">
        <f t="shared" si="1"/>
        <v>7</v>
      </c>
      <c r="H18" s="84">
        <f t="shared" si="1"/>
        <v>3</v>
      </c>
      <c r="I18" s="84">
        <f t="shared" si="1"/>
        <v>5</v>
      </c>
      <c r="J18" s="84">
        <f t="shared" si="1"/>
        <v>5</v>
      </c>
      <c r="K18" s="84">
        <f t="shared" si="1"/>
        <v>3</v>
      </c>
      <c r="L18" s="84">
        <f t="shared" ref="L18:T27" si="2">COUNTIFS($B$3:$B$10,$A18)*COUNTIFS($B$3:$B$10,L$17) + COUNTIFS($C$3:$C$10,$A18)*COUNTIFS($C$3:$C$10,L$17) + COUNTIFS($D$3:$D$10,$A18)*COUNTIFS($D$3:$D$10,L$17) + COUNTIFS($E$3:$E$10,$A18)*COUNTIFS($E$3:$E$10,L$17) + COUNTIFS($F$3:$F$10,$A18)*COUNTIFS($F$3:$F$10,L$17) + COUNTIFS($G$3:$G$10,$A18)*COUNTIFS($G$3:$G$10,L$17) + COUNTIFS($H$3:$H$10,$A18)*COUNTIFS($H$3:$H$10,L$17) + COUNTIFS($I$3:$I$10,$A18)*COUNTIFS($I$3:$I$10,L$17) + COUNTIFS($J$3:$J$10,$A18)*COUNTIFS($J$3:$J$10,L$17) + COUNTIFS($K$3:$K$10,$A18)*COUNTIFS($K$3:$K$10,L$17) + COUNTIFS($L$3:$L$10,$A18)*COUNTIFS($L$3:$L$10,L$17) + COUNTIFS($M$3:$M$10,$A18)*COUNTIFS($M$3:$M$10,L$17) + COUNTIFS($N$3:$N$10,$A18)*COUNTIFS($N$3:$N$10,L$17) + COUNTIFS($O$3:$O$10,$A18)*COUNTIFS($O$3:$O$10,L$17) + COUNTIFS($P$3:$P$10,$A18)*COUNTIFS($P$3:$P$10,L$17) + COUNTIFS($Q$3:$Q$10,$A18)*COUNTIFS($Q$3:$Q$10,L$17) + COUNTIFS($R$3:$R$10,$A18)*COUNTIFS($R$3:$R$10,L$17) + COUNTIFS($S$3:$S$10,$A18)*COUNTIFS($S$3:$S$10,L$17) + COUNTIFS($T$3:$T$10,$A18)*COUNTIFS($T$3:$T$10,L$17) + COUNTIFS($U$3:$U$10,$A18)*COUNTIFS($U$3:$U$10,L$17) + COUNTIFS($V$3:$V$10,$A18)*COUNTIFS($V$3:$V$10,L$17) + COUNTIFS($W$3:$W$10,$A18)*COUNTIFS($W$3:$W$10,L$17) + COUNTIFS($X$3:$X$10,$A18)*COUNTIFS($X$3:$X$10,L$17) + COUNTIFS($Y$3:$Y$10,$A18)*COUNTIFS($Y$3:$Y$10,L$17)</f>
        <v>3</v>
      </c>
      <c r="M18" s="84">
        <f t="shared" si="2"/>
        <v>0</v>
      </c>
      <c r="N18" s="84">
        <f t="shared" si="2"/>
        <v>0</v>
      </c>
      <c r="O18" s="84">
        <f t="shared" si="2"/>
        <v>0</v>
      </c>
      <c r="P18" s="84">
        <f t="shared" si="2"/>
        <v>0</v>
      </c>
      <c r="Q18" s="84">
        <f t="shared" si="2"/>
        <v>0</v>
      </c>
      <c r="R18" s="84">
        <f t="shared" si="2"/>
        <v>0</v>
      </c>
      <c r="S18" s="84">
        <f t="shared" si="2"/>
        <v>0</v>
      </c>
      <c r="T18" s="84">
        <f t="shared" si="2"/>
        <v>0</v>
      </c>
      <c r="U18" s="84"/>
      <c r="W18" s="4">
        <v>8</v>
      </c>
      <c r="X18" s="103"/>
      <c r="AA18" s="95">
        <v>8</v>
      </c>
      <c r="AB18" s="95">
        <v>0</v>
      </c>
    </row>
    <row r="19" spans="1:28" ht="27" customHeight="1" x14ac:dyDescent="0.3">
      <c r="A19" s="87">
        <v>2</v>
      </c>
      <c r="B19" s="84">
        <f t="shared" si="1"/>
        <v>0</v>
      </c>
      <c r="C19" s="84">
        <f t="shared" si="1"/>
        <v>8</v>
      </c>
      <c r="D19" s="84">
        <f t="shared" si="1"/>
        <v>4</v>
      </c>
      <c r="E19" s="84">
        <f t="shared" si="1"/>
        <v>4</v>
      </c>
      <c r="F19" s="84">
        <f t="shared" si="1"/>
        <v>3</v>
      </c>
      <c r="G19" s="84">
        <f t="shared" si="1"/>
        <v>1</v>
      </c>
      <c r="H19" s="84">
        <f t="shared" si="1"/>
        <v>5</v>
      </c>
      <c r="I19" s="84">
        <f t="shared" si="1"/>
        <v>3</v>
      </c>
      <c r="J19" s="84">
        <f t="shared" si="1"/>
        <v>3</v>
      </c>
      <c r="K19" s="84">
        <f t="shared" si="1"/>
        <v>5</v>
      </c>
      <c r="L19" s="84">
        <f t="shared" si="2"/>
        <v>5</v>
      </c>
      <c r="M19" s="84">
        <f t="shared" si="2"/>
        <v>0</v>
      </c>
      <c r="N19" s="84">
        <f t="shared" si="2"/>
        <v>0</v>
      </c>
      <c r="O19" s="84">
        <f t="shared" si="2"/>
        <v>0</v>
      </c>
      <c r="P19" s="84">
        <f t="shared" si="2"/>
        <v>0</v>
      </c>
      <c r="Q19" s="84">
        <f t="shared" si="2"/>
        <v>0</v>
      </c>
      <c r="R19" s="84">
        <f t="shared" si="2"/>
        <v>0</v>
      </c>
      <c r="S19" s="84">
        <f t="shared" si="2"/>
        <v>0</v>
      </c>
      <c r="T19" s="84">
        <f t="shared" si="2"/>
        <v>0</v>
      </c>
      <c r="U19" s="84"/>
      <c r="W19" s="4">
        <v>7</v>
      </c>
      <c r="X19" s="102"/>
      <c r="AA19" s="95">
        <v>7</v>
      </c>
      <c r="AB19" s="95">
        <f t="shared" ref="AB19:AB25" si="3">COUNTIF($B$18:$T$36,AA19)/2</f>
        <v>1</v>
      </c>
    </row>
    <row r="20" spans="1:28" ht="27" customHeight="1" x14ac:dyDescent="0.3">
      <c r="A20" s="87">
        <v>3</v>
      </c>
      <c r="B20" s="84">
        <f t="shared" si="1"/>
        <v>4</v>
      </c>
      <c r="C20" s="84">
        <f t="shared" si="1"/>
        <v>4</v>
      </c>
      <c r="D20" s="84">
        <f t="shared" si="1"/>
        <v>8</v>
      </c>
      <c r="E20" s="84">
        <f t="shared" si="1"/>
        <v>0</v>
      </c>
      <c r="F20" s="84">
        <f t="shared" si="1"/>
        <v>5</v>
      </c>
      <c r="G20" s="84">
        <f t="shared" si="1"/>
        <v>3</v>
      </c>
      <c r="H20" s="84">
        <f t="shared" si="1"/>
        <v>5</v>
      </c>
      <c r="I20" s="84">
        <f t="shared" si="1"/>
        <v>3</v>
      </c>
      <c r="J20" s="84">
        <f t="shared" si="1"/>
        <v>3</v>
      </c>
      <c r="K20" s="84">
        <f t="shared" si="1"/>
        <v>5</v>
      </c>
      <c r="L20" s="84">
        <f t="shared" si="2"/>
        <v>3</v>
      </c>
      <c r="M20" s="84">
        <f t="shared" si="2"/>
        <v>0</v>
      </c>
      <c r="N20" s="84">
        <f t="shared" si="2"/>
        <v>0</v>
      </c>
      <c r="O20" s="84">
        <f t="shared" si="2"/>
        <v>0</v>
      </c>
      <c r="P20" s="84">
        <f t="shared" si="2"/>
        <v>0</v>
      </c>
      <c r="Q20" s="84">
        <f t="shared" si="2"/>
        <v>0</v>
      </c>
      <c r="R20" s="84">
        <f t="shared" si="2"/>
        <v>0</v>
      </c>
      <c r="S20" s="84">
        <f t="shared" si="2"/>
        <v>0</v>
      </c>
      <c r="T20" s="84">
        <f t="shared" si="2"/>
        <v>0</v>
      </c>
      <c r="U20" s="84"/>
      <c r="W20" s="4">
        <v>6</v>
      </c>
      <c r="X20" s="89"/>
      <c r="AA20" s="95">
        <v>6</v>
      </c>
      <c r="AB20" s="95">
        <f t="shared" si="3"/>
        <v>3</v>
      </c>
    </row>
    <row r="21" spans="1:28" ht="27" customHeight="1" x14ac:dyDescent="0.3">
      <c r="A21" s="87">
        <v>4</v>
      </c>
      <c r="B21" s="84">
        <f t="shared" si="1"/>
        <v>4</v>
      </c>
      <c r="C21" s="84">
        <f t="shared" si="1"/>
        <v>4</v>
      </c>
      <c r="D21" s="84">
        <f t="shared" si="1"/>
        <v>0</v>
      </c>
      <c r="E21" s="84">
        <f t="shared" si="1"/>
        <v>8</v>
      </c>
      <c r="F21" s="84">
        <f t="shared" si="1"/>
        <v>3</v>
      </c>
      <c r="G21" s="84">
        <f t="shared" si="1"/>
        <v>5</v>
      </c>
      <c r="H21" s="84">
        <f t="shared" si="1"/>
        <v>3</v>
      </c>
      <c r="I21" s="84">
        <f t="shared" si="1"/>
        <v>5</v>
      </c>
      <c r="J21" s="84">
        <f t="shared" si="1"/>
        <v>5</v>
      </c>
      <c r="K21" s="84">
        <f t="shared" si="1"/>
        <v>3</v>
      </c>
      <c r="L21" s="84">
        <f t="shared" si="2"/>
        <v>5</v>
      </c>
      <c r="M21" s="84">
        <f t="shared" si="2"/>
        <v>0</v>
      </c>
      <c r="N21" s="84">
        <f t="shared" si="2"/>
        <v>0</v>
      </c>
      <c r="O21" s="84">
        <f t="shared" si="2"/>
        <v>0</v>
      </c>
      <c r="P21" s="84">
        <f t="shared" si="2"/>
        <v>0</v>
      </c>
      <c r="Q21" s="84">
        <f t="shared" si="2"/>
        <v>0</v>
      </c>
      <c r="R21" s="84">
        <f t="shared" si="2"/>
        <v>0</v>
      </c>
      <c r="S21" s="84">
        <f t="shared" si="2"/>
        <v>0</v>
      </c>
      <c r="T21" s="84">
        <f t="shared" si="2"/>
        <v>0</v>
      </c>
      <c r="U21" s="84"/>
      <c r="W21" s="4">
        <v>5</v>
      </c>
      <c r="X21" s="91"/>
      <c r="AA21" s="95">
        <v>5</v>
      </c>
      <c r="AB21" s="95">
        <f t="shared" si="3"/>
        <v>13</v>
      </c>
    </row>
    <row r="22" spans="1:28" ht="27" customHeight="1" x14ac:dyDescent="0.3">
      <c r="A22" s="87">
        <v>5</v>
      </c>
      <c r="B22" s="84">
        <f t="shared" si="1"/>
        <v>5</v>
      </c>
      <c r="C22" s="84">
        <f t="shared" si="1"/>
        <v>3</v>
      </c>
      <c r="D22" s="84">
        <f t="shared" si="1"/>
        <v>5</v>
      </c>
      <c r="E22" s="84">
        <f t="shared" si="1"/>
        <v>3</v>
      </c>
      <c r="F22" s="84">
        <f t="shared" si="1"/>
        <v>8</v>
      </c>
      <c r="G22" s="84">
        <f t="shared" si="1"/>
        <v>4</v>
      </c>
      <c r="H22" s="84">
        <f t="shared" si="1"/>
        <v>6</v>
      </c>
      <c r="I22" s="84">
        <f t="shared" si="1"/>
        <v>2</v>
      </c>
      <c r="J22" s="84">
        <f t="shared" si="1"/>
        <v>4</v>
      </c>
      <c r="K22" s="84">
        <f t="shared" si="1"/>
        <v>4</v>
      </c>
      <c r="L22" s="84">
        <f t="shared" si="2"/>
        <v>2</v>
      </c>
      <c r="M22" s="84">
        <f t="shared" si="2"/>
        <v>0</v>
      </c>
      <c r="N22" s="84">
        <f t="shared" si="2"/>
        <v>0</v>
      </c>
      <c r="O22" s="84">
        <f t="shared" si="2"/>
        <v>0</v>
      </c>
      <c r="P22" s="84">
        <f t="shared" si="2"/>
        <v>0</v>
      </c>
      <c r="Q22" s="84">
        <f t="shared" si="2"/>
        <v>0</v>
      </c>
      <c r="R22" s="84">
        <f t="shared" si="2"/>
        <v>0</v>
      </c>
      <c r="S22" s="84">
        <f t="shared" si="2"/>
        <v>0</v>
      </c>
      <c r="T22" s="84">
        <f t="shared" si="2"/>
        <v>0</v>
      </c>
      <c r="U22" s="84"/>
      <c r="W22" s="4">
        <v>4</v>
      </c>
      <c r="X22" s="5"/>
      <c r="AA22" s="95">
        <v>4</v>
      </c>
      <c r="AB22" s="95">
        <f t="shared" si="3"/>
        <v>13</v>
      </c>
    </row>
    <row r="23" spans="1:28" ht="27" customHeight="1" x14ac:dyDescent="0.3">
      <c r="A23" s="87">
        <v>6</v>
      </c>
      <c r="B23" s="84">
        <f t="shared" si="1"/>
        <v>7</v>
      </c>
      <c r="C23" s="84">
        <f t="shared" si="1"/>
        <v>1</v>
      </c>
      <c r="D23" s="84">
        <f t="shared" si="1"/>
        <v>3</v>
      </c>
      <c r="E23" s="84">
        <f t="shared" si="1"/>
        <v>5</v>
      </c>
      <c r="F23" s="84">
        <f t="shared" si="1"/>
        <v>4</v>
      </c>
      <c r="G23" s="84">
        <f t="shared" si="1"/>
        <v>8</v>
      </c>
      <c r="H23" s="84">
        <f t="shared" si="1"/>
        <v>2</v>
      </c>
      <c r="I23" s="84">
        <f t="shared" si="1"/>
        <v>6</v>
      </c>
      <c r="J23" s="84">
        <f t="shared" si="1"/>
        <v>4</v>
      </c>
      <c r="K23" s="84">
        <f t="shared" si="1"/>
        <v>4</v>
      </c>
      <c r="L23" s="84">
        <f t="shared" si="2"/>
        <v>2</v>
      </c>
      <c r="M23" s="84">
        <f t="shared" si="2"/>
        <v>0</v>
      </c>
      <c r="N23" s="84">
        <f t="shared" si="2"/>
        <v>0</v>
      </c>
      <c r="O23" s="84">
        <f t="shared" si="2"/>
        <v>0</v>
      </c>
      <c r="P23" s="84">
        <f t="shared" si="2"/>
        <v>0</v>
      </c>
      <c r="Q23" s="84">
        <f t="shared" si="2"/>
        <v>0</v>
      </c>
      <c r="R23" s="84">
        <f t="shared" si="2"/>
        <v>0</v>
      </c>
      <c r="S23" s="84">
        <f t="shared" si="2"/>
        <v>0</v>
      </c>
      <c r="T23" s="84">
        <f t="shared" si="2"/>
        <v>0</v>
      </c>
      <c r="U23" s="84"/>
      <c r="W23" s="4">
        <v>3</v>
      </c>
      <c r="X23" s="5"/>
      <c r="AA23" s="95">
        <v>3</v>
      </c>
      <c r="AB23" s="95">
        <f t="shared" si="3"/>
        <v>13</v>
      </c>
    </row>
    <row r="24" spans="1:28" ht="27" customHeight="1" x14ac:dyDescent="0.3">
      <c r="A24" s="87">
        <v>7</v>
      </c>
      <c r="B24" s="84">
        <f t="shared" si="1"/>
        <v>3</v>
      </c>
      <c r="C24" s="84">
        <f t="shared" si="1"/>
        <v>5</v>
      </c>
      <c r="D24" s="84">
        <f t="shared" si="1"/>
        <v>5</v>
      </c>
      <c r="E24" s="84">
        <f t="shared" si="1"/>
        <v>3</v>
      </c>
      <c r="F24" s="84">
        <f t="shared" si="1"/>
        <v>6</v>
      </c>
      <c r="G24" s="84">
        <f t="shared" si="1"/>
        <v>2</v>
      </c>
      <c r="H24" s="84">
        <f t="shared" si="1"/>
        <v>8</v>
      </c>
      <c r="I24" s="84">
        <f t="shared" si="1"/>
        <v>4</v>
      </c>
      <c r="J24" s="84">
        <f t="shared" si="1"/>
        <v>2</v>
      </c>
      <c r="K24" s="84">
        <f t="shared" si="1"/>
        <v>2</v>
      </c>
      <c r="L24" s="84">
        <f t="shared" si="2"/>
        <v>4</v>
      </c>
      <c r="M24" s="84">
        <f t="shared" si="2"/>
        <v>0</v>
      </c>
      <c r="N24" s="84">
        <f t="shared" si="2"/>
        <v>0</v>
      </c>
      <c r="O24" s="84">
        <f t="shared" si="2"/>
        <v>0</v>
      </c>
      <c r="P24" s="84">
        <f t="shared" si="2"/>
        <v>0</v>
      </c>
      <c r="Q24" s="84">
        <f t="shared" si="2"/>
        <v>0</v>
      </c>
      <c r="R24" s="84">
        <f t="shared" si="2"/>
        <v>0</v>
      </c>
      <c r="S24" s="84">
        <f t="shared" si="2"/>
        <v>0</v>
      </c>
      <c r="T24" s="84">
        <f t="shared" si="2"/>
        <v>0</v>
      </c>
      <c r="U24" s="84"/>
      <c r="W24" s="4">
        <v>2</v>
      </c>
      <c r="X24" s="86"/>
      <c r="AA24" s="95">
        <v>2</v>
      </c>
      <c r="AB24" s="95">
        <f t="shared" si="3"/>
        <v>9</v>
      </c>
    </row>
    <row r="25" spans="1:28" ht="27" customHeight="1" x14ac:dyDescent="0.3">
      <c r="A25" s="87">
        <v>8</v>
      </c>
      <c r="B25" s="84">
        <f t="shared" si="1"/>
        <v>5</v>
      </c>
      <c r="C25" s="84">
        <f t="shared" si="1"/>
        <v>3</v>
      </c>
      <c r="D25" s="84">
        <f t="shared" si="1"/>
        <v>3</v>
      </c>
      <c r="E25" s="84">
        <f t="shared" si="1"/>
        <v>5</v>
      </c>
      <c r="F25" s="84">
        <f t="shared" si="1"/>
        <v>2</v>
      </c>
      <c r="G25" s="84">
        <f t="shared" si="1"/>
        <v>6</v>
      </c>
      <c r="H25" s="84">
        <f t="shared" si="1"/>
        <v>4</v>
      </c>
      <c r="I25" s="84">
        <f t="shared" si="1"/>
        <v>8</v>
      </c>
      <c r="J25" s="84">
        <f t="shared" si="1"/>
        <v>2</v>
      </c>
      <c r="K25" s="84">
        <f t="shared" si="1"/>
        <v>2</v>
      </c>
      <c r="L25" s="84">
        <f t="shared" si="2"/>
        <v>4</v>
      </c>
      <c r="M25" s="84">
        <f t="shared" si="2"/>
        <v>0</v>
      </c>
      <c r="N25" s="84">
        <f t="shared" si="2"/>
        <v>0</v>
      </c>
      <c r="O25" s="84">
        <f t="shared" si="2"/>
        <v>0</v>
      </c>
      <c r="P25" s="84">
        <f t="shared" si="2"/>
        <v>0</v>
      </c>
      <c r="Q25" s="84">
        <f t="shared" si="2"/>
        <v>0</v>
      </c>
      <c r="R25" s="84">
        <f t="shared" si="2"/>
        <v>0</v>
      </c>
      <c r="S25" s="84">
        <f t="shared" si="2"/>
        <v>0</v>
      </c>
      <c r="T25" s="84">
        <f t="shared" si="2"/>
        <v>0</v>
      </c>
      <c r="U25" s="84"/>
      <c r="W25" s="4">
        <v>1</v>
      </c>
      <c r="X25" s="88"/>
      <c r="Z25" s="94"/>
      <c r="AA25" s="104">
        <v>1</v>
      </c>
      <c r="AB25" s="95">
        <f t="shared" si="3"/>
        <v>1</v>
      </c>
    </row>
    <row r="26" spans="1:28" ht="27" customHeight="1" x14ac:dyDescent="0.3">
      <c r="A26" s="87">
        <v>9</v>
      </c>
      <c r="B26" s="84">
        <f t="shared" si="1"/>
        <v>5</v>
      </c>
      <c r="C26" s="84">
        <f t="shared" si="1"/>
        <v>3</v>
      </c>
      <c r="D26" s="84">
        <f t="shared" si="1"/>
        <v>3</v>
      </c>
      <c r="E26" s="84">
        <f t="shared" si="1"/>
        <v>5</v>
      </c>
      <c r="F26" s="84">
        <f t="shared" si="1"/>
        <v>4</v>
      </c>
      <c r="G26" s="84">
        <f t="shared" si="1"/>
        <v>4</v>
      </c>
      <c r="H26" s="84">
        <f t="shared" si="1"/>
        <v>2</v>
      </c>
      <c r="I26" s="84">
        <f t="shared" si="1"/>
        <v>2</v>
      </c>
      <c r="J26" s="84">
        <f t="shared" si="1"/>
        <v>8</v>
      </c>
      <c r="K26" s="84">
        <f t="shared" si="1"/>
        <v>4</v>
      </c>
      <c r="L26" s="84">
        <f t="shared" si="2"/>
        <v>6</v>
      </c>
      <c r="M26" s="84">
        <f t="shared" si="2"/>
        <v>0</v>
      </c>
      <c r="N26" s="84">
        <f t="shared" si="2"/>
        <v>0</v>
      </c>
      <c r="O26" s="84">
        <f t="shared" si="2"/>
        <v>0</v>
      </c>
      <c r="P26" s="84">
        <f t="shared" si="2"/>
        <v>0</v>
      </c>
      <c r="Q26" s="84">
        <f t="shared" si="2"/>
        <v>0</v>
      </c>
      <c r="R26" s="84">
        <f t="shared" si="2"/>
        <v>0</v>
      </c>
      <c r="S26" s="84">
        <f t="shared" si="2"/>
        <v>0</v>
      </c>
      <c r="T26" s="84">
        <f t="shared" si="2"/>
        <v>0</v>
      </c>
      <c r="U26" s="84"/>
      <c r="W26" s="4">
        <v>0</v>
      </c>
      <c r="X26" s="90"/>
      <c r="Z26" s="94"/>
      <c r="AA26" s="104"/>
      <c r="AB26" s="95"/>
    </row>
    <row r="27" spans="1:28" ht="27" customHeight="1" x14ac:dyDescent="0.3">
      <c r="A27" s="87">
        <v>10</v>
      </c>
      <c r="B27" s="84">
        <f t="shared" si="1"/>
        <v>3</v>
      </c>
      <c r="C27" s="84">
        <f t="shared" si="1"/>
        <v>5</v>
      </c>
      <c r="D27" s="84">
        <f t="shared" si="1"/>
        <v>5</v>
      </c>
      <c r="E27" s="84">
        <f t="shared" si="1"/>
        <v>3</v>
      </c>
      <c r="F27" s="84">
        <f t="shared" si="1"/>
        <v>4</v>
      </c>
      <c r="G27" s="84">
        <f t="shared" si="1"/>
        <v>4</v>
      </c>
      <c r="H27" s="84">
        <f t="shared" si="1"/>
        <v>2</v>
      </c>
      <c r="I27" s="84">
        <f t="shared" si="1"/>
        <v>2</v>
      </c>
      <c r="J27" s="84">
        <f t="shared" si="1"/>
        <v>4</v>
      </c>
      <c r="K27" s="84">
        <f t="shared" si="1"/>
        <v>8</v>
      </c>
      <c r="L27" s="84">
        <f t="shared" si="2"/>
        <v>2</v>
      </c>
      <c r="M27" s="84">
        <f t="shared" si="2"/>
        <v>0</v>
      </c>
      <c r="N27" s="84">
        <f t="shared" si="2"/>
        <v>0</v>
      </c>
      <c r="O27" s="84">
        <f t="shared" si="2"/>
        <v>0</v>
      </c>
      <c r="P27" s="84">
        <f t="shared" si="2"/>
        <v>0</v>
      </c>
      <c r="Q27" s="84">
        <f t="shared" si="2"/>
        <v>0</v>
      </c>
      <c r="R27" s="84">
        <f t="shared" si="2"/>
        <v>0</v>
      </c>
      <c r="S27" s="84">
        <f t="shared" si="2"/>
        <v>0</v>
      </c>
      <c r="T27" s="84">
        <f t="shared" si="2"/>
        <v>0</v>
      </c>
      <c r="U27" s="84"/>
      <c r="V27" s="84"/>
      <c r="W27" s="84"/>
      <c r="X27" s="84"/>
      <c r="Z27" s="94"/>
      <c r="AA27" s="94"/>
    </row>
    <row r="28" spans="1:28" ht="27" customHeight="1" x14ac:dyDescent="0.3">
      <c r="A28" s="87">
        <v>11</v>
      </c>
      <c r="B28" s="84">
        <f t="shared" ref="B28:K36" si="4">COUNTIFS($B$3:$B$10,$A28)*COUNTIFS($B$3:$B$10,B$17) + COUNTIFS($C$3:$C$10,$A28)*COUNTIFS($C$3:$C$10,B$17) + COUNTIFS($D$3:$D$10,$A28)*COUNTIFS($D$3:$D$10,B$17) + COUNTIFS($E$3:$E$10,$A28)*COUNTIFS($E$3:$E$10,B$17) + COUNTIFS($F$3:$F$10,$A28)*COUNTIFS($F$3:$F$10,B$17) + COUNTIFS($G$3:$G$10,$A28)*COUNTIFS($G$3:$G$10,B$17) + COUNTIFS($H$3:$H$10,$A28)*COUNTIFS($H$3:$H$10,B$17) + COUNTIFS($I$3:$I$10,$A28)*COUNTIFS($I$3:$I$10,B$17) + COUNTIFS($J$3:$J$10,$A28)*COUNTIFS($J$3:$J$10,B$17) + COUNTIFS($K$3:$K$10,$A28)*COUNTIFS($K$3:$K$10,B$17) + COUNTIFS($L$3:$L$10,$A28)*COUNTIFS($L$3:$L$10,B$17) + COUNTIFS($M$3:$M$10,$A28)*COUNTIFS($M$3:$M$10,B$17) + COUNTIFS($N$3:$N$10,$A28)*COUNTIFS($N$3:$N$10,B$17) + COUNTIFS($O$3:$O$10,$A28)*COUNTIFS($O$3:$O$10,B$17) + COUNTIFS($P$3:$P$10,$A28)*COUNTIFS($P$3:$P$10,B$17) + COUNTIFS($Q$3:$Q$10,$A28)*COUNTIFS($Q$3:$Q$10,B$17) + COUNTIFS($R$3:$R$10,$A28)*COUNTIFS($R$3:$R$10,B$17) + COUNTIFS($S$3:$S$10,$A28)*COUNTIFS($S$3:$S$10,B$17) + COUNTIFS($T$3:$T$10,$A28)*COUNTIFS($T$3:$T$10,B$17) + COUNTIFS($U$3:$U$10,$A28)*COUNTIFS($U$3:$U$10,B$17) + COUNTIFS($V$3:$V$10,$A28)*COUNTIFS($V$3:$V$10,B$17) + COUNTIFS($W$3:$W$10,$A28)*COUNTIFS($W$3:$W$10,B$17) + COUNTIFS($X$3:$X$10,$A28)*COUNTIFS($X$3:$X$10,B$17) + COUNTIFS($Y$3:$Y$10,$A28)*COUNTIFS($Y$3:$Y$10,B$17)</f>
        <v>3</v>
      </c>
      <c r="C28" s="84">
        <f t="shared" si="4"/>
        <v>5</v>
      </c>
      <c r="D28" s="84">
        <f t="shared" si="4"/>
        <v>3</v>
      </c>
      <c r="E28" s="84">
        <f t="shared" si="4"/>
        <v>5</v>
      </c>
      <c r="F28" s="84">
        <f t="shared" si="4"/>
        <v>2</v>
      </c>
      <c r="G28" s="84">
        <f t="shared" si="4"/>
        <v>2</v>
      </c>
      <c r="H28" s="84">
        <f t="shared" si="4"/>
        <v>4</v>
      </c>
      <c r="I28" s="84">
        <f t="shared" si="4"/>
        <v>4</v>
      </c>
      <c r="J28" s="84">
        <f t="shared" si="4"/>
        <v>6</v>
      </c>
      <c r="K28" s="84">
        <f t="shared" si="4"/>
        <v>2</v>
      </c>
      <c r="L28" s="84">
        <f t="shared" ref="L28:T36" si="5">COUNTIFS($B$3:$B$10,$A28)*COUNTIFS($B$3:$B$10,L$17) + COUNTIFS($C$3:$C$10,$A28)*COUNTIFS($C$3:$C$10,L$17) + COUNTIFS($D$3:$D$10,$A28)*COUNTIFS($D$3:$D$10,L$17) + COUNTIFS($E$3:$E$10,$A28)*COUNTIFS($E$3:$E$10,L$17) + COUNTIFS($F$3:$F$10,$A28)*COUNTIFS($F$3:$F$10,L$17) + COUNTIFS($G$3:$G$10,$A28)*COUNTIFS($G$3:$G$10,L$17) + COUNTIFS($H$3:$H$10,$A28)*COUNTIFS($H$3:$H$10,L$17) + COUNTIFS($I$3:$I$10,$A28)*COUNTIFS($I$3:$I$10,L$17) + COUNTIFS($J$3:$J$10,$A28)*COUNTIFS($J$3:$J$10,L$17) + COUNTIFS($K$3:$K$10,$A28)*COUNTIFS($K$3:$K$10,L$17) + COUNTIFS($L$3:$L$10,$A28)*COUNTIFS($L$3:$L$10,L$17) + COUNTIFS($M$3:$M$10,$A28)*COUNTIFS($M$3:$M$10,L$17) + COUNTIFS($N$3:$N$10,$A28)*COUNTIFS($N$3:$N$10,L$17) + COUNTIFS($O$3:$O$10,$A28)*COUNTIFS($O$3:$O$10,L$17) + COUNTIFS($P$3:$P$10,$A28)*COUNTIFS($P$3:$P$10,L$17) + COUNTIFS($Q$3:$Q$10,$A28)*COUNTIFS($Q$3:$Q$10,L$17) + COUNTIFS($R$3:$R$10,$A28)*COUNTIFS($R$3:$R$10,L$17) + COUNTIFS($S$3:$S$10,$A28)*COUNTIFS($S$3:$S$10,L$17) + COUNTIFS($T$3:$T$10,$A28)*COUNTIFS($T$3:$T$10,L$17) + COUNTIFS($U$3:$U$10,$A28)*COUNTIFS($U$3:$U$10,L$17) + COUNTIFS($V$3:$V$10,$A28)*COUNTIFS($V$3:$V$10,L$17) + COUNTIFS($W$3:$W$10,$A28)*COUNTIFS($W$3:$W$10,L$17) + COUNTIFS($X$3:$X$10,$A28)*COUNTIFS($X$3:$X$10,L$17) + COUNTIFS($Y$3:$Y$10,$A28)*COUNTIFS($Y$3:$Y$10,L$17)</f>
        <v>8</v>
      </c>
      <c r="M28" s="84">
        <f t="shared" si="5"/>
        <v>0</v>
      </c>
      <c r="N28" s="84">
        <f t="shared" si="5"/>
        <v>0</v>
      </c>
      <c r="O28" s="84">
        <f t="shared" si="5"/>
        <v>0</v>
      </c>
      <c r="P28" s="84">
        <f t="shared" si="5"/>
        <v>0</v>
      </c>
      <c r="Q28" s="84">
        <f t="shared" si="5"/>
        <v>0</v>
      </c>
      <c r="R28" s="84">
        <f t="shared" si="5"/>
        <v>0</v>
      </c>
      <c r="S28" s="84">
        <f t="shared" si="5"/>
        <v>0</v>
      </c>
      <c r="T28" s="84">
        <f t="shared" si="5"/>
        <v>0</v>
      </c>
      <c r="U28" s="84"/>
      <c r="V28" s="84"/>
      <c r="W28" s="84"/>
      <c r="X28" s="84"/>
      <c r="Z28" s="94"/>
      <c r="AA28" s="94"/>
    </row>
    <row r="29" spans="1:28" ht="27" customHeight="1" x14ac:dyDescent="0.3">
      <c r="A29" s="87">
        <v>12</v>
      </c>
      <c r="B29" s="84">
        <f t="shared" si="4"/>
        <v>0</v>
      </c>
      <c r="C29" s="84">
        <f t="shared" si="4"/>
        <v>0</v>
      </c>
      <c r="D29" s="84">
        <f t="shared" si="4"/>
        <v>0</v>
      </c>
      <c r="E29" s="84">
        <f t="shared" si="4"/>
        <v>0</v>
      </c>
      <c r="F29" s="84">
        <f t="shared" si="4"/>
        <v>0</v>
      </c>
      <c r="G29" s="84">
        <f t="shared" si="4"/>
        <v>0</v>
      </c>
      <c r="H29" s="84">
        <f t="shared" si="4"/>
        <v>0</v>
      </c>
      <c r="I29" s="84">
        <f t="shared" si="4"/>
        <v>0</v>
      </c>
      <c r="J29" s="84">
        <f t="shared" si="4"/>
        <v>0</v>
      </c>
      <c r="K29" s="84">
        <f t="shared" si="4"/>
        <v>0</v>
      </c>
      <c r="L29" s="84">
        <f t="shared" si="5"/>
        <v>0</v>
      </c>
      <c r="M29" s="84">
        <f t="shared" si="5"/>
        <v>0</v>
      </c>
      <c r="N29" s="84">
        <f t="shared" si="5"/>
        <v>0</v>
      </c>
      <c r="O29" s="84">
        <f t="shared" si="5"/>
        <v>0</v>
      </c>
      <c r="P29" s="84">
        <f t="shared" si="5"/>
        <v>0</v>
      </c>
      <c r="Q29" s="84">
        <f t="shared" si="5"/>
        <v>0</v>
      </c>
      <c r="R29" s="84">
        <f t="shared" si="5"/>
        <v>0</v>
      </c>
      <c r="S29" s="84">
        <f t="shared" si="5"/>
        <v>0</v>
      </c>
      <c r="T29" s="84">
        <f t="shared" si="5"/>
        <v>0</v>
      </c>
      <c r="U29" s="84"/>
      <c r="V29" s="84"/>
      <c r="W29" s="84"/>
      <c r="X29" s="84"/>
      <c r="Z29" s="94"/>
      <c r="AA29" s="94"/>
    </row>
    <row r="30" spans="1:28" ht="27" customHeight="1" x14ac:dyDescent="0.3">
      <c r="A30" s="87">
        <v>13</v>
      </c>
      <c r="B30" s="84">
        <f t="shared" si="4"/>
        <v>0</v>
      </c>
      <c r="C30" s="84">
        <f t="shared" si="4"/>
        <v>0</v>
      </c>
      <c r="D30" s="84">
        <f t="shared" si="4"/>
        <v>0</v>
      </c>
      <c r="E30" s="84">
        <f t="shared" si="4"/>
        <v>0</v>
      </c>
      <c r="F30" s="84">
        <f t="shared" si="4"/>
        <v>0</v>
      </c>
      <c r="G30" s="84">
        <f t="shared" si="4"/>
        <v>0</v>
      </c>
      <c r="H30" s="84">
        <f t="shared" si="4"/>
        <v>0</v>
      </c>
      <c r="I30" s="84">
        <f t="shared" si="4"/>
        <v>0</v>
      </c>
      <c r="J30" s="84">
        <f t="shared" si="4"/>
        <v>0</v>
      </c>
      <c r="K30" s="84">
        <f t="shared" si="4"/>
        <v>0</v>
      </c>
      <c r="L30" s="84">
        <f t="shared" si="5"/>
        <v>0</v>
      </c>
      <c r="M30" s="84">
        <f t="shared" si="5"/>
        <v>0</v>
      </c>
      <c r="N30" s="84">
        <f t="shared" si="5"/>
        <v>0</v>
      </c>
      <c r="O30" s="84">
        <f t="shared" si="5"/>
        <v>0</v>
      </c>
      <c r="P30" s="84">
        <f t="shared" si="5"/>
        <v>0</v>
      </c>
      <c r="Q30" s="84">
        <f t="shared" si="5"/>
        <v>0</v>
      </c>
      <c r="R30" s="84">
        <f t="shared" si="5"/>
        <v>0</v>
      </c>
      <c r="S30" s="84">
        <f t="shared" si="5"/>
        <v>0</v>
      </c>
      <c r="T30" s="84">
        <f t="shared" si="5"/>
        <v>0</v>
      </c>
      <c r="U30" s="84"/>
      <c r="V30" s="84"/>
      <c r="W30" s="84"/>
      <c r="X30" s="84"/>
      <c r="Z30" s="94"/>
      <c r="AA30" s="94"/>
    </row>
    <row r="31" spans="1:28" ht="27" customHeight="1" x14ac:dyDescent="0.3">
      <c r="A31" s="87">
        <v>14</v>
      </c>
      <c r="B31" s="84">
        <f t="shared" si="4"/>
        <v>0</v>
      </c>
      <c r="C31" s="84">
        <f t="shared" si="4"/>
        <v>0</v>
      </c>
      <c r="D31" s="84">
        <f t="shared" si="4"/>
        <v>0</v>
      </c>
      <c r="E31" s="84">
        <f t="shared" si="4"/>
        <v>0</v>
      </c>
      <c r="F31" s="84">
        <f t="shared" si="4"/>
        <v>0</v>
      </c>
      <c r="G31" s="84">
        <f t="shared" si="4"/>
        <v>0</v>
      </c>
      <c r="H31" s="84">
        <f t="shared" si="4"/>
        <v>0</v>
      </c>
      <c r="I31" s="84">
        <f t="shared" si="4"/>
        <v>0</v>
      </c>
      <c r="J31" s="84">
        <f t="shared" si="4"/>
        <v>0</v>
      </c>
      <c r="K31" s="84">
        <f t="shared" si="4"/>
        <v>0</v>
      </c>
      <c r="L31" s="84">
        <f t="shared" si="5"/>
        <v>0</v>
      </c>
      <c r="M31" s="84">
        <f t="shared" si="5"/>
        <v>0</v>
      </c>
      <c r="N31" s="84">
        <f t="shared" si="5"/>
        <v>0</v>
      </c>
      <c r="O31" s="84">
        <f t="shared" si="5"/>
        <v>0</v>
      </c>
      <c r="P31" s="84">
        <f t="shared" si="5"/>
        <v>0</v>
      </c>
      <c r="Q31" s="84">
        <f t="shared" si="5"/>
        <v>0</v>
      </c>
      <c r="R31" s="84">
        <f t="shared" si="5"/>
        <v>0</v>
      </c>
      <c r="S31" s="84">
        <f t="shared" si="5"/>
        <v>0</v>
      </c>
      <c r="T31" s="84">
        <f t="shared" si="5"/>
        <v>0</v>
      </c>
      <c r="U31" s="84"/>
      <c r="V31" s="84"/>
      <c r="W31" s="84"/>
      <c r="X31" s="84"/>
      <c r="Z31" s="94"/>
      <c r="AA31" s="94"/>
    </row>
    <row r="32" spans="1:28" ht="27" customHeight="1" x14ac:dyDescent="0.3">
      <c r="A32" s="87">
        <v>15</v>
      </c>
      <c r="B32" s="84">
        <f t="shared" si="4"/>
        <v>0</v>
      </c>
      <c r="C32" s="84">
        <f t="shared" si="4"/>
        <v>0</v>
      </c>
      <c r="D32" s="84">
        <f t="shared" si="4"/>
        <v>0</v>
      </c>
      <c r="E32" s="84">
        <f t="shared" si="4"/>
        <v>0</v>
      </c>
      <c r="F32" s="84">
        <f t="shared" si="4"/>
        <v>0</v>
      </c>
      <c r="G32" s="84">
        <f t="shared" si="4"/>
        <v>0</v>
      </c>
      <c r="H32" s="84">
        <f t="shared" si="4"/>
        <v>0</v>
      </c>
      <c r="I32" s="84">
        <f t="shared" si="4"/>
        <v>0</v>
      </c>
      <c r="J32" s="84">
        <f t="shared" si="4"/>
        <v>0</v>
      </c>
      <c r="K32" s="84">
        <f t="shared" si="4"/>
        <v>0</v>
      </c>
      <c r="L32" s="84">
        <f t="shared" si="5"/>
        <v>0</v>
      </c>
      <c r="M32" s="84">
        <f t="shared" si="5"/>
        <v>0</v>
      </c>
      <c r="N32" s="84">
        <f t="shared" si="5"/>
        <v>0</v>
      </c>
      <c r="O32" s="84">
        <f t="shared" si="5"/>
        <v>0</v>
      </c>
      <c r="P32" s="84">
        <f t="shared" si="5"/>
        <v>0</v>
      </c>
      <c r="Q32" s="84">
        <f t="shared" si="5"/>
        <v>0</v>
      </c>
      <c r="R32" s="84">
        <f t="shared" si="5"/>
        <v>0</v>
      </c>
      <c r="S32" s="84">
        <f t="shared" si="5"/>
        <v>0</v>
      </c>
      <c r="T32" s="84">
        <f t="shared" si="5"/>
        <v>0</v>
      </c>
      <c r="U32" s="84"/>
      <c r="V32" s="84"/>
      <c r="W32" s="84"/>
      <c r="X32" s="84"/>
      <c r="Z32" s="94"/>
      <c r="AA32" s="94"/>
    </row>
    <row r="33" spans="1:27" ht="27" customHeight="1" x14ac:dyDescent="0.3">
      <c r="A33" s="87">
        <v>16</v>
      </c>
      <c r="B33" s="84">
        <f t="shared" si="4"/>
        <v>0</v>
      </c>
      <c r="C33" s="84">
        <f t="shared" si="4"/>
        <v>0</v>
      </c>
      <c r="D33" s="84">
        <f t="shared" si="4"/>
        <v>0</v>
      </c>
      <c r="E33" s="84">
        <f t="shared" si="4"/>
        <v>0</v>
      </c>
      <c r="F33" s="84">
        <f t="shared" si="4"/>
        <v>0</v>
      </c>
      <c r="G33" s="84">
        <f t="shared" si="4"/>
        <v>0</v>
      </c>
      <c r="H33" s="84">
        <f t="shared" si="4"/>
        <v>0</v>
      </c>
      <c r="I33" s="84">
        <f t="shared" si="4"/>
        <v>0</v>
      </c>
      <c r="J33" s="84">
        <f t="shared" si="4"/>
        <v>0</v>
      </c>
      <c r="K33" s="84">
        <f t="shared" si="4"/>
        <v>0</v>
      </c>
      <c r="L33" s="84">
        <f t="shared" si="5"/>
        <v>0</v>
      </c>
      <c r="M33" s="84">
        <f t="shared" si="5"/>
        <v>0</v>
      </c>
      <c r="N33" s="84">
        <f t="shared" si="5"/>
        <v>0</v>
      </c>
      <c r="O33" s="84">
        <f t="shared" si="5"/>
        <v>0</v>
      </c>
      <c r="P33" s="84">
        <f t="shared" si="5"/>
        <v>0</v>
      </c>
      <c r="Q33" s="84">
        <f t="shared" si="5"/>
        <v>0</v>
      </c>
      <c r="R33" s="84">
        <f t="shared" si="5"/>
        <v>0</v>
      </c>
      <c r="S33" s="84">
        <f t="shared" si="5"/>
        <v>0</v>
      </c>
      <c r="T33" s="84">
        <f t="shared" si="5"/>
        <v>0</v>
      </c>
      <c r="U33" s="84"/>
      <c r="V33" s="84"/>
      <c r="W33" s="84"/>
      <c r="X33" s="84"/>
      <c r="Z33" s="94"/>
      <c r="AA33" s="94"/>
    </row>
    <row r="34" spans="1:27" ht="27" customHeight="1" x14ac:dyDescent="0.3">
      <c r="A34" s="87">
        <v>17</v>
      </c>
      <c r="B34" s="84">
        <f t="shared" si="4"/>
        <v>0</v>
      </c>
      <c r="C34" s="84">
        <f t="shared" si="4"/>
        <v>0</v>
      </c>
      <c r="D34" s="84">
        <f t="shared" si="4"/>
        <v>0</v>
      </c>
      <c r="E34" s="84">
        <f t="shared" si="4"/>
        <v>0</v>
      </c>
      <c r="F34" s="84">
        <f t="shared" si="4"/>
        <v>0</v>
      </c>
      <c r="G34" s="84">
        <f t="shared" si="4"/>
        <v>0</v>
      </c>
      <c r="H34" s="84">
        <f t="shared" si="4"/>
        <v>0</v>
      </c>
      <c r="I34" s="84">
        <f t="shared" si="4"/>
        <v>0</v>
      </c>
      <c r="J34" s="84">
        <f t="shared" si="4"/>
        <v>0</v>
      </c>
      <c r="K34" s="84">
        <f t="shared" si="4"/>
        <v>0</v>
      </c>
      <c r="L34" s="84">
        <f t="shared" si="5"/>
        <v>0</v>
      </c>
      <c r="M34" s="84">
        <f t="shared" si="5"/>
        <v>0</v>
      </c>
      <c r="N34" s="84">
        <f t="shared" si="5"/>
        <v>0</v>
      </c>
      <c r="O34" s="84">
        <f t="shared" si="5"/>
        <v>0</v>
      </c>
      <c r="P34" s="84">
        <f t="shared" si="5"/>
        <v>0</v>
      </c>
      <c r="Q34" s="84">
        <f t="shared" si="5"/>
        <v>0</v>
      </c>
      <c r="R34" s="84">
        <f t="shared" si="5"/>
        <v>0</v>
      </c>
      <c r="S34" s="84">
        <f t="shared" si="5"/>
        <v>0</v>
      </c>
      <c r="T34" s="84">
        <f t="shared" si="5"/>
        <v>0</v>
      </c>
      <c r="U34" s="84"/>
      <c r="V34" s="84"/>
      <c r="W34" s="84"/>
      <c r="X34" s="84"/>
      <c r="Z34" s="94"/>
      <c r="AA34" s="94"/>
    </row>
    <row r="35" spans="1:27" ht="27" customHeight="1" x14ac:dyDescent="0.3">
      <c r="A35" s="87">
        <v>18</v>
      </c>
      <c r="B35" s="84">
        <f t="shared" si="4"/>
        <v>0</v>
      </c>
      <c r="C35" s="84">
        <f t="shared" si="4"/>
        <v>0</v>
      </c>
      <c r="D35" s="84">
        <f t="shared" si="4"/>
        <v>0</v>
      </c>
      <c r="E35" s="84">
        <f t="shared" si="4"/>
        <v>0</v>
      </c>
      <c r="F35" s="84">
        <f t="shared" si="4"/>
        <v>0</v>
      </c>
      <c r="G35" s="84">
        <f t="shared" si="4"/>
        <v>0</v>
      </c>
      <c r="H35" s="84">
        <f t="shared" si="4"/>
        <v>0</v>
      </c>
      <c r="I35" s="84">
        <f t="shared" si="4"/>
        <v>0</v>
      </c>
      <c r="J35" s="84">
        <f t="shared" si="4"/>
        <v>0</v>
      </c>
      <c r="K35" s="84">
        <f t="shared" si="4"/>
        <v>0</v>
      </c>
      <c r="L35" s="84">
        <f t="shared" si="5"/>
        <v>0</v>
      </c>
      <c r="M35" s="84">
        <f t="shared" si="5"/>
        <v>0</v>
      </c>
      <c r="N35" s="84">
        <f t="shared" si="5"/>
        <v>0</v>
      </c>
      <c r="O35" s="84">
        <f t="shared" si="5"/>
        <v>0</v>
      </c>
      <c r="P35" s="84">
        <f t="shared" si="5"/>
        <v>0</v>
      </c>
      <c r="Q35" s="84">
        <f t="shared" si="5"/>
        <v>0</v>
      </c>
      <c r="R35" s="84">
        <f t="shared" si="5"/>
        <v>0</v>
      </c>
      <c r="S35" s="84">
        <f t="shared" si="5"/>
        <v>0</v>
      </c>
      <c r="T35" s="84">
        <f t="shared" si="5"/>
        <v>0</v>
      </c>
      <c r="U35" s="84"/>
      <c r="V35" s="84"/>
      <c r="W35" s="84"/>
      <c r="X35" s="84"/>
      <c r="Z35" s="94"/>
      <c r="AA35" s="94"/>
    </row>
    <row r="36" spans="1:27" ht="27" customHeight="1" x14ac:dyDescent="0.3">
      <c r="A36" s="87">
        <v>19</v>
      </c>
      <c r="B36" s="84">
        <f t="shared" si="4"/>
        <v>0</v>
      </c>
      <c r="C36" s="84">
        <f t="shared" si="4"/>
        <v>0</v>
      </c>
      <c r="D36" s="84">
        <f t="shared" si="4"/>
        <v>0</v>
      </c>
      <c r="E36" s="84">
        <f t="shared" si="4"/>
        <v>0</v>
      </c>
      <c r="F36" s="84">
        <f t="shared" si="4"/>
        <v>0</v>
      </c>
      <c r="G36" s="84">
        <f t="shared" si="4"/>
        <v>0</v>
      </c>
      <c r="H36" s="84">
        <f t="shared" si="4"/>
        <v>0</v>
      </c>
      <c r="I36" s="84">
        <f t="shared" si="4"/>
        <v>0</v>
      </c>
      <c r="J36" s="84">
        <f t="shared" si="4"/>
        <v>0</v>
      </c>
      <c r="K36" s="84">
        <f t="shared" si="4"/>
        <v>0</v>
      </c>
      <c r="L36" s="84">
        <f t="shared" si="5"/>
        <v>0</v>
      </c>
      <c r="M36" s="84">
        <f t="shared" si="5"/>
        <v>0</v>
      </c>
      <c r="N36" s="84">
        <f t="shared" si="5"/>
        <v>0</v>
      </c>
      <c r="O36" s="84">
        <f t="shared" si="5"/>
        <v>0</v>
      </c>
      <c r="P36" s="84">
        <f t="shared" si="5"/>
        <v>0</v>
      </c>
      <c r="Q36" s="84">
        <f t="shared" si="5"/>
        <v>0</v>
      </c>
      <c r="R36" s="84">
        <f t="shared" si="5"/>
        <v>0</v>
      </c>
      <c r="S36" s="84">
        <f t="shared" si="5"/>
        <v>0</v>
      </c>
      <c r="T36" s="84">
        <f t="shared" si="5"/>
        <v>0</v>
      </c>
      <c r="U36" s="84"/>
      <c r="V36" s="84"/>
      <c r="W36" s="84"/>
      <c r="X36" s="84"/>
      <c r="Z36" s="94"/>
      <c r="AA36" s="94"/>
    </row>
  </sheetData>
  <mergeCells count="8">
    <mergeCell ref="T1:V1"/>
    <mergeCell ref="W1:Y1"/>
    <mergeCell ref="B1:D1"/>
    <mergeCell ref="E1:G1"/>
    <mergeCell ref="H1:J1"/>
    <mergeCell ref="K1:M1"/>
    <mergeCell ref="N1:P1"/>
    <mergeCell ref="Q1:S1"/>
  </mergeCells>
  <conditionalFormatting sqref="B18:T36">
    <cfRule type="cellIs" dxfId="10" priority="1" stopIfTrue="1" operator="equal">
      <formula>8</formula>
    </cfRule>
    <cfRule type="cellIs" dxfId="9" priority="2" stopIfTrue="1" operator="equal">
      <formula>0</formula>
    </cfRule>
    <cfRule type="cellIs" dxfId="8" priority="3" stopIfTrue="1" operator="equal">
      <formula>1</formula>
    </cfRule>
    <cfRule type="cellIs" dxfId="7" priority="4" stopIfTrue="1" operator="equal">
      <formula>2</formula>
    </cfRule>
    <cfRule type="cellIs" dxfId="6" priority="5" stopIfTrue="1" operator="equal">
      <formula>3</formula>
    </cfRule>
    <cfRule type="cellIs" dxfId="5" priority="6" stopIfTrue="1" operator="equal">
      <formula>4</formula>
    </cfRule>
    <cfRule type="cellIs" dxfId="4" priority="7" stopIfTrue="1" operator="equal">
      <formula>5</formula>
    </cfRule>
    <cfRule type="cellIs" dxfId="3" priority="8" stopIfTrue="1" operator="equal">
      <formula>6</formula>
    </cfRule>
    <cfRule type="cellIs" dxfId="2" priority="9" stopIfTrue="1" operator="equal">
      <formula>7</formula>
    </cfRule>
  </conditionalFormatting>
  <pageMargins left="0.25" right="0.25" top="0.75" bottom="0.75" header="0.3" footer="0.3"/>
  <pageSetup paperSize="9" scale="7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94"/>
  <sheetViews>
    <sheetView topLeftCell="A70" workbookViewId="0">
      <selection activeCell="A49" sqref="A49:E95"/>
    </sheetView>
  </sheetViews>
  <sheetFormatPr defaultRowHeight="14.4" x14ac:dyDescent="0.3"/>
  <cols>
    <col min="1" max="1" width="7" customWidth="1"/>
    <col min="2" max="2" width="6" customWidth="1"/>
    <col min="3" max="3" width="35.44140625" customWidth="1"/>
    <col min="4" max="4" width="6" customWidth="1"/>
    <col min="5" max="5" width="35.44140625" customWidth="1"/>
    <col min="6" max="8" width="5.5546875" customWidth="1"/>
    <col min="10" max="12" width="6.33203125" customWidth="1"/>
    <col min="14" max="16" width="6.33203125" customWidth="1"/>
    <col min="18" max="20" width="6" customWidth="1"/>
    <col min="22" max="24" width="6.88671875" customWidth="1"/>
  </cols>
  <sheetData>
    <row r="1" spans="2:5" ht="21" customHeight="1" thickBot="1" x14ac:dyDescent="0.55000000000000004">
      <c r="B1" s="12" t="s">
        <v>18</v>
      </c>
      <c r="C1" s="13"/>
      <c r="D1" s="13"/>
      <c r="E1" s="13"/>
    </row>
    <row r="2" spans="2:5" ht="21" customHeight="1" thickBot="1" x14ac:dyDescent="0.4">
      <c r="B2" s="10" t="s">
        <v>28</v>
      </c>
      <c r="C2" s="11"/>
      <c r="D2" s="10" t="s">
        <v>29</v>
      </c>
      <c r="E2" s="11"/>
    </row>
    <row r="3" spans="2:5" x14ac:dyDescent="0.3">
      <c r="B3" s="9" t="s">
        <v>27</v>
      </c>
      <c r="C3" s="9" t="s">
        <v>16</v>
      </c>
      <c r="D3" s="8" t="s">
        <v>27</v>
      </c>
      <c r="E3" s="8" t="s">
        <v>16</v>
      </c>
    </row>
    <row r="4" spans="2:5" x14ac:dyDescent="0.3">
      <c r="B4" s="4">
        <f>Matrica!B3</f>
        <v>1</v>
      </c>
      <c r="C4" s="4" t="str">
        <f>VLOOKUP(B4,Prijave!$J$2:$K$34,2,FALSE)</f>
        <v>Urbančič, Grega</v>
      </c>
      <c r="D4" s="4">
        <f>Matrica!C3</f>
        <v>2</v>
      </c>
      <c r="E4" s="4" t="str">
        <f>VLOOKUP(D4,Prijave!$J$2:$K$34,2,FALSE)</f>
        <v>Urbančič, Luka</v>
      </c>
    </row>
    <row r="5" spans="2:5" x14ac:dyDescent="0.3">
      <c r="B5" s="4">
        <f>Matrica!B4</f>
        <v>3</v>
      </c>
      <c r="C5" s="4" t="str">
        <f>VLOOKUP(B5,Prijave!$J$2:$K$34,2,FALSE)</f>
        <v>Kosir, Damir</v>
      </c>
      <c r="D5" s="4">
        <f>Matrica!C4</f>
        <v>4</v>
      </c>
      <c r="E5" s="4" t="str">
        <f>VLOOKUP(D5,Prijave!$J$2:$K$34,2,FALSE)</f>
        <v>Tucman, Alen</v>
      </c>
    </row>
    <row r="6" spans="2:5" x14ac:dyDescent="0.3">
      <c r="B6" s="4">
        <f>Matrica!B5</f>
        <v>5</v>
      </c>
      <c r="C6" s="4" t="str">
        <f>VLOOKUP(B6,Prijave!$J$2:$K$34,2,FALSE)</f>
        <v>Frančić, Nikola</v>
      </c>
      <c r="D6" s="4">
        <f>Matrica!C5</f>
        <v>9</v>
      </c>
      <c r="E6" s="4" t="str">
        <f>VLOOKUP(D6,Prijave!$J$2:$K$34,2,FALSE)</f>
        <v>Mihajlović, Saša</v>
      </c>
    </row>
    <row r="7" spans="2:5" x14ac:dyDescent="0.3">
      <c r="B7" s="4">
        <f>Matrica!B6</f>
        <v>6</v>
      </c>
      <c r="C7" s="4" t="str">
        <f>VLOOKUP(B7,Prijave!$J$2:$K$34,2,FALSE)</f>
        <v>Geci, Filip</v>
      </c>
      <c r="D7" s="4">
        <f>Matrica!C6</f>
        <v>10</v>
      </c>
      <c r="E7" s="4" t="str">
        <f>VLOOKUP(D7,Prijave!$J$2:$K$34,2,FALSE)</f>
        <v>Podbregar, Matjaž</v>
      </c>
    </row>
    <row r="8" spans="2:5" x14ac:dyDescent="0.3">
      <c r="B8" s="4">
        <f>Matrica!B7</f>
        <v>7</v>
      </c>
      <c r="C8" s="4" t="str">
        <f>VLOOKUP(B8,Prijave!$J$2:$K$34,2,FALSE)</f>
        <v>Hrastovec, Krešimir</v>
      </c>
      <c r="D8" s="4">
        <f>Matrica!C7</f>
        <v>11</v>
      </c>
      <c r="E8" s="4" t="str">
        <f>VLOOKUP(D8,Prijave!$J$2:$K$34,2,FALSE)</f>
        <v>Lovše, Mirko</v>
      </c>
    </row>
    <row r="9" spans="2:5" x14ac:dyDescent="0.3">
      <c r="B9" s="4">
        <f>Matrica!B8</f>
        <v>8</v>
      </c>
      <c r="C9" s="4" t="str">
        <f>VLOOKUP(B9,Prijave!$J$2:$K$34,2,FALSE)</f>
        <v>Videnšek, Tone</v>
      </c>
      <c r="D9" s="4">
        <f>Matrica!C8</f>
        <v>0</v>
      </c>
      <c r="E9" s="4" t="e">
        <f>VLOOKUP(D9,Prijave!$J$2:$K$34,2,FALSE)</f>
        <v>#N/A</v>
      </c>
    </row>
    <row r="10" spans="2:5" x14ac:dyDescent="0.3">
      <c r="B10" s="4">
        <f>Matrica!B9</f>
        <v>0</v>
      </c>
      <c r="C10" s="4" t="e">
        <f>VLOOKUP(B10,Prijave!$J$2:$K$34,2,FALSE)</f>
        <v>#N/A</v>
      </c>
      <c r="D10" s="4">
        <f>Matrica!C9</f>
        <v>0</v>
      </c>
      <c r="E10" s="4" t="e">
        <f>VLOOKUP(D10,Prijave!$J$2:$K$34,2,FALSE)</f>
        <v>#N/A</v>
      </c>
    </row>
    <row r="12" spans="2:5" ht="15" thickBot="1" x14ac:dyDescent="0.35"/>
    <row r="13" spans="2:5" ht="21" customHeight="1" thickBot="1" x14ac:dyDescent="0.55000000000000004">
      <c r="B13" s="12" t="s">
        <v>22</v>
      </c>
      <c r="C13" s="13"/>
      <c r="D13" s="13"/>
      <c r="E13" s="13"/>
    </row>
    <row r="14" spans="2:5" ht="21" customHeight="1" thickBot="1" x14ac:dyDescent="0.4">
      <c r="B14" s="10" t="s">
        <v>28</v>
      </c>
      <c r="C14" s="11"/>
      <c r="D14" s="10" t="s">
        <v>29</v>
      </c>
      <c r="E14" s="11"/>
    </row>
    <row r="15" spans="2:5" x14ac:dyDescent="0.3">
      <c r="B15" s="9" t="s">
        <v>27</v>
      </c>
      <c r="C15" s="9" t="s">
        <v>16</v>
      </c>
      <c r="D15" s="8" t="s">
        <v>27</v>
      </c>
      <c r="E15" s="8" t="s">
        <v>16</v>
      </c>
    </row>
    <row r="16" spans="2:5" x14ac:dyDescent="0.3">
      <c r="B16" s="4">
        <f>Matrica!E3</f>
        <v>1</v>
      </c>
      <c r="C16" s="4" t="str">
        <f>VLOOKUP(B16,Prijave!$J$2:$K$34,2,FALSE)</f>
        <v>Urbančič, Grega</v>
      </c>
      <c r="D16" s="4">
        <f>Matrica!F3</f>
        <v>2</v>
      </c>
      <c r="E16" s="4" t="str">
        <f>VLOOKUP(D16,Prijave!$J$2:$K$34,2,FALSE)</f>
        <v>Urbančič, Luka</v>
      </c>
    </row>
    <row r="17" spans="2:5" x14ac:dyDescent="0.3">
      <c r="B17" s="4">
        <f>Matrica!E4</f>
        <v>3</v>
      </c>
      <c r="C17" s="4" t="str">
        <f>VLOOKUP(B17,Prijave!$J$2:$K$34,2,FALSE)</f>
        <v>Kosir, Damir</v>
      </c>
      <c r="D17" s="4">
        <f>Matrica!F4</f>
        <v>4</v>
      </c>
      <c r="E17" s="4" t="str">
        <f>VLOOKUP(D17,Prijave!$J$2:$K$34,2,FALSE)</f>
        <v>Tucman, Alen</v>
      </c>
    </row>
    <row r="18" spans="2:5" x14ac:dyDescent="0.3">
      <c r="B18" s="4">
        <f>Matrica!E5</f>
        <v>6</v>
      </c>
      <c r="C18" s="4" t="str">
        <f>VLOOKUP(B18,Prijave!$J$2:$K$34,2,FALSE)</f>
        <v>Geci, Filip</v>
      </c>
      <c r="D18" s="4">
        <f>Matrica!F5</f>
        <v>5</v>
      </c>
      <c r="E18" s="4" t="str">
        <f>VLOOKUP(D18,Prijave!$J$2:$K$34,2,FALSE)</f>
        <v>Frančić, Nikola</v>
      </c>
    </row>
    <row r="19" spans="2:5" x14ac:dyDescent="0.3">
      <c r="B19" s="4">
        <f>Matrica!E6</f>
        <v>8</v>
      </c>
      <c r="C19" s="4" t="str">
        <f>VLOOKUP(B19,Prijave!$J$2:$K$34,2,FALSE)</f>
        <v>Videnšek, Tone</v>
      </c>
      <c r="D19" s="4">
        <f>Matrica!F6</f>
        <v>7</v>
      </c>
      <c r="E19" s="4" t="str">
        <f>VLOOKUP(D19,Prijave!$J$2:$K$34,2,FALSE)</f>
        <v>Hrastovec, Krešimir</v>
      </c>
    </row>
    <row r="20" spans="2:5" x14ac:dyDescent="0.3">
      <c r="B20" s="4">
        <f>Matrica!E7</f>
        <v>10</v>
      </c>
      <c r="C20" s="4" t="str">
        <f>VLOOKUP(B20,Prijave!$J$2:$K$34,2,FALSE)</f>
        <v>Podbregar, Matjaž</v>
      </c>
      <c r="D20" s="4">
        <f>Matrica!F7</f>
        <v>9</v>
      </c>
      <c r="E20" s="4" t="str">
        <f>VLOOKUP(D20,Prijave!$J$2:$K$34,2,FALSE)</f>
        <v>Mihajlović, Saša</v>
      </c>
    </row>
    <row r="21" spans="2:5" x14ac:dyDescent="0.3">
      <c r="B21" s="4">
        <f>Matrica!E8</f>
        <v>0</v>
      </c>
      <c r="C21" s="4" t="e">
        <f>VLOOKUP(B21,Prijave!$J$2:$K$34,2,FALSE)</f>
        <v>#N/A</v>
      </c>
      <c r="D21" s="4">
        <f>Matrica!F8</f>
        <v>11</v>
      </c>
      <c r="E21" s="4" t="str">
        <f>VLOOKUP(D21,Prijave!$J$2:$K$34,2,FALSE)</f>
        <v>Lovše, Mirko</v>
      </c>
    </row>
    <row r="22" spans="2:5" x14ac:dyDescent="0.3">
      <c r="B22" s="4">
        <f>Matrica!E9</f>
        <v>0</v>
      </c>
      <c r="C22" s="4" t="e">
        <f>VLOOKUP(B22,Prijave!$J$2:$K$34,2,FALSE)</f>
        <v>#N/A</v>
      </c>
      <c r="D22" s="4">
        <f>Matrica!F9</f>
        <v>0</v>
      </c>
      <c r="E22" s="4" t="e">
        <f>VLOOKUP(D22,Prijave!$J$2:$K$34,2,FALSE)</f>
        <v>#N/A</v>
      </c>
    </row>
    <row r="24" spans="2:5" ht="15" thickBot="1" x14ac:dyDescent="0.35"/>
    <row r="25" spans="2:5" ht="21" customHeight="1" thickBot="1" x14ac:dyDescent="0.55000000000000004">
      <c r="B25" s="12" t="s">
        <v>23</v>
      </c>
      <c r="C25" s="13"/>
      <c r="D25" s="13"/>
      <c r="E25" s="13"/>
    </row>
    <row r="26" spans="2:5" ht="21" customHeight="1" thickBot="1" x14ac:dyDescent="0.4">
      <c r="B26" s="10" t="s">
        <v>28</v>
      </c>
      <c r="C26" s="11"/>
      <c r="D26" s="10" t="s">
        <v>29</v>
      </c>
      <c r="E26" s="11"/>
    </row>
    <row r="27" spans="2:5" x14ac:dyDescent="0.3">
      <c r="B27" s="9" t="s">
        <v>27</v>
      </c>
      <c r="C27" s="9" t="s">
        <v>16</v>
      </c>
      <c r="D27" s="8" t="s">
        <v>27</v>
      </c>
      <c r="E27" s="8" t="s">
        <v>16</v>
      </c>
    </row>
    <row r="28" spans="2:5" x14ac:dyDescent="0.3">
      <c r="B28" s="4">
        <f>Matrica!H3</f>
        <v>1</v>
      </c>
      <c r="C28" s="4" t="str">
        <f>VLOOKUP(B28,Prijave!$J$2:$K$34,2,FALSE)</f>
        <v>Urbančič, Grega</v>
      </c>
      <c r="D28" s="4">
        <f>Matrica!I3</f>
        <v>2</v>
      </c>
      <c r="E28" s="4" t="str">
        <f>VLOOKUP(D28,Prijave!$J$2:$K$34,2,FALSE)</f>
        <v>Urbančič, Luka</v>
      </c>
    </row>
    <row r="29" spans="2:5" x14ac:dyDescent="0.3">
      <c r="B29" s="4">
        <f>Matrica!H4</f>
        <v>3</v>
      </c>
      <c r="C29" s="4" t="str">
        <f>VLOOKUP(B29,Prijave!$J$2:$K$34,2,FALSE)</f>
        <v>Kosir, Damir</v>
      </c>
      <c r="D29" s="4">
        <f>Matrica!I4</f>
        <v>4</v>
      </c>
      <c r="E29" s="4" t="str">
        <f>VLOOKUP(D29,Prijave!$J$2:$K$34,2,FALSE)</f>
        <v>Tucman, Alen</v>
      </c>
    </row>
    <row r="30" spans="2:5" x14ac:dyDescent="0.3">
      <c r="B30" s="4">
        <f>Matrica!H5</f>
        <v>5</v>
      </c>
      <c r="C30" s="4" t="str">
        <f>VLOOKUP(B30,Prijave!$J$2:$K$34,2,FALSE)</f>
        <v>Frančić, Nikola</v>
      </c>
      <c r="D30" s="4">
        <f>Matrica!I5</f>
        <v>6</v>
      </c>
      <c r="E30" s="4" t="str">
        <f>VLOOKUP(D30,Prijave!$J$2:$K$34,2,FALSE)</f>
        <v>Geci, Filip</v>
      </c>
    </row>
    <row r="31" spans="2:5" x14ac:dyDescent="0.3">
      <c r="B31" s="4">
        <f>Matrica!H6</f>
        <v>7</v>
      </c>
      <c r="C31" s="4" t="str">
        <f>VLOOKUP(B31,Prijave!$J$2:$K$34,2,FALSE)</f>
        <v>Hrastovec, Krešimir</v>
      </c>
      <c r="D31" s="4">
        <f>Matrica!I6</f>
        <v>8</v>
      </c>
      <c r="E31" s="4" t="str">
        <f>VLOOKUP(D31,Prijave!$J$2:$K$34,2,FALSE)</f>
        <v>Videnšek, Tone</v>
      </c>
    </row>
    <row r="32" spans="2:5" x14ac:dyDescent="0.3">
      <c r="B32" s="4">
        <f>Matrica!H7</f>
        <v>9</v>
      </c>
      <c r="C32" s="4" t="str">
        <f>VLOOKUP(B32,Prijave!$J$2:$K$34,2,FALSE)</f>
        <v>Mihajlović, Saša</v>
      </c>
      <c r="D32" s="4">
        <f>Matrica!I7</f>
        <v>10</v>
      </c>
      <c r="E32" s="4" t="str">
        <f>VLOOKUP(D32,Prijave!$J$2:$K$34,2,FALSE)</f>
        <v>Podbregar, Matjaž</v>
      </c>
    </row>
    <row r="33" spans="2:5" x14ac:dyDescent="0.3">
      <c r="B33" s="4">
        <f>Matrica!H8</f>
        <v>11</v>
      </c>
      <c r="C33" s="4" t="str">
        <f>VLOOKUP(B33,Prijave!$J$2:$K$34,2,FALSE)</f>
        <v>Lovše, Mirko</v>
      </c>
      <c r="D33" s="4">
        <f>Matrica!I8</f>
        <v>0</v>
      </c>
      <c r="E33" s="4" t="e">
        <f>VLOOKUP(D33,Prijave!$J$2:$K$34,2,FALSE)</f>
        <v>#N/A</v>
      </c>
    </row>
    <row r="34" spans="2:5" x14ac:dyDescent="0.3">
      <c r="B34" s="4">
        <f>Matrica!H9</f>
        <v>0</v>
      </c>
      <c r="C34" s="4" t="e">
        <f>VLOOKUP(B34,Prijave!$J$2:$K$34,2,FALSE)</f>
        <v>#N/A</v>
      </c>
      <c r="D34" s="4">
        <f>Matrica!I9</f>
        <v>0</v>
      </c>
      <c r="E34" s="4" t="e">
        <f>VLOOKUP(D34,Prijave!$J$2:$K$34,2,FALSE)</f>
        <v>#N/A</v>
      </c>
    </row>
    <row r="35" spans="2:5" x14ac:dyDescent="0.3">
      <c r="B35" s="14"/>
      <c r="C35" s="14"/>
      <c r="D35" s="14"/>
      <c r="E35" s="14"/>
    </row>
    <row r="36" spans="2:5" ht="15" thickBot="1" x14ac:dyDescent="0.35"/>
    <row r="37" spans="2:5" ht="21" customHeight="1" thickBot="1" x14ac:dyDescent="0.55000000000000004">
      <c r="B37" s="12" t="s">
        <v>24</v>
      </c>
      <c r="C37" s="13"/>
      <c r="D37" s="13"/>
      <c r="E37" s="13"/>
    </row>
    <row r="38" spans="2:5" ht="21" customHeight="1" thickBot="1" x14ac:dyDescent="0.4">
      <c r="B38" s="10" t="s">
        <v>28</v>
      </c>
      <c r="C38" s="11"/>
      <c r="D38" s="10" t="s">
        <v>29</v>
      </c>
      <c r="E38" s="11"/>
    </row>
    <row r="39" spans="2:5" x14ac:dyDescent="0.3">
      <c r="B39" s="9" t="s">
        <v>27</v>
      </c>
      <c r="C39" s="9" t="s">
        <v>16</v>
      </c>
      <c r="D39" s="8" t="s">
        <v>27</v>
      </c>
      <c r="E39" s="8" t="s">
        <v>16</v>
      </c>
    </row>
    <row r="40" spans="2:5" x14ac:dyDescent="0.3">
      <c r="B40" s="4">
        <f>Matrica!K3</f>
        <v>1</v>
      </c>
      <c r="C40" s="4" t="str">
        <f>VLOOKUP(B40,Prijave!$J$2:$K$34,2,FALSE)</f>
        <v>Urbančič, Grega</v>
      </c>
      <c r="D40" s="4">
        <f>Matrica!L3</f>
        <v>2</v>
      </c>
      <c r="E40" s="4" t="str">
        <f>VLOOKUP(D40,Prijave!$J$2:$K$34,2,FALSE)</f>
        <v>Urbančič, Luka</v>
      </c>
    </row>
    <row r="41" spans="2:5" x14ac:dyDescent="0.3">
      <c r="B41" s="4">
        <f>Matrica!K4</f>
        <v>3</v>
      </c>
      <c r="C41" s="4" t="str">
        <f>VLOOKUP(B41,Prijave!$J$2:$K$34,2,FALSE)</f>
        <v>Kosir, Damir</v>
      </c>
      <c r="D41" s="4">
        <f>Matrica!L4</f>
        <v>4</v>
      </c>
      <c r="E41" s="4" t="str">
        <f>VLOOKUP(D41,Prijave!$J$2:$K$34,2,FALSE)</f>
        <v>Tucman, Alen</v>
      </c>
    </row>
    <row r="42" spans="2:5" x14ac:dyDescent="0.3">
      <c r="B42" s="4">
        <f>Matrica!K5</f>
        <v>5</v>
      </c>
      <c r="C42" s="4" t="str">
        <f>VLOOKUP(B42,Prijave!$J$2:$K$34,2,FALSE)</f>
        <v>Frančić, Nikola</v>
      </c>
      <c r="D42" s="4">
        <f>Matrica!L5</f>
        <v>7</v>
      </c>
      <c r="E42" s="4" t="str">
        <f>VLOOKUP(D42,Prijave!$J$2:$K$34,2,FALSE)</f>
        <v>Hrastovec, Krešimir</v>
      </c>
    </row>
    <row r="43" spans="2:5" x14ac:dyDescent="0.3">
      <c r="B43" s="4">
        <f>Matrica!K6</f>
        <v>6</v>
      </c>
      <c r="C43" s="4" t="str">
        <f>VLOOKUP(B43,Prijave!$J$2:$K$34,2,FALSE)</f>
        <v>Geci, Filip</v>
      </c>
      <c r="D43" s="4">
        <f>Matrica!L6</f>
        <v>8</v>
      </c>
      <c r="E43" s="4" t="str">
        <f>VLOOKUP(D43,Prijave!$J$2:$K$34,2,FALSE)</f>
        <v>Videnšek, Tone</v>
      </c>
    </row>
    <row r="44" spans="2:5" x14ac:dyDescent="0.3">
      <c r="B44" s="4">
        <f>Matrica!K7</f>
        <v>9</v>
      </c>
      <c r="C44" s="4" t="str">
        <f>VLOOKUP(B44,Prijave!$J$2:$K$34,2,FALSE)</f>
        <v>Mihajlović, Saša</v>
      </c>
      <c r="D44" s="4">
        <f>Matrica!L7</f>
        <v>11</v>
      </c>
      <c r="E44" s="4" t="str">
        <f>VLOOKUP(D44,Prijave!$J$2:$K$34,2,FALSE)</f>
        <v>Lovše, Mirko</v>
      </c>
    </row>
    <row r="45" spans="2:5" x14ac:dyDescent="0.3">
      <c r="B45" s="4">
        <f>Matrica!K8</f>
        <v>10</v>
      </c>
      <c r="C45" s="4" t="str">
        <f>VLOOKUP(B45,Prijave!$J$2:$K$34,2,FALSE)</f>
        <v>Podbregar, Matjaž</v>
      </c>
      <c r="D45" s="4">
        <f>Matrica!L8</f>
        <v>0</v>
      </c>
      <c r="E45" s="4" t="e">
        <f>VLOOKUP(D45,Prijave!$J$2:$K$34,2,FALSE)</f>
        <v>#N/A</v>
      </c>
    </row>
    <row r="46" spans="2:5" x14ac:dyDescent="0.3">
      <c r="B46" s="4">
        <f>Matrica!K9</f>
        <v>0</v>
      </c>
      <c r="C46" s="4" t="e">
        <f>VLOOKUP(B46,Prijave!$J$2:$K$34,2,FALSE)</f>
        <v>#N/A</v>
      </c>
      <c r="D46" s="4">
        <f>Matrica!L9</f>
        <v>0</v>
      </c>
      <c r="E46" s="4" t="e">
        <f>VLOOKUP(D46,Prijave!$J$2:$K$34,2,FALSE)</f>
        <v>#N/A</v>
      </c>
    </row>
    <row r="48" spans="2:5" ht="15" thickBot="1" x14ac:dyDescent="0.35"/>
    <row r="49" spans="2:5" ht="21" customHeight="1" thickBot="1" x14ac:dyDescent="0.55000000000000004">
      <c r="B49" s="12" t="s">
        <v>25</v>
      </c>
      <c r="C49" s="13"/>
      <c r="D49" s="13"/>
      <c r="E49" s="13"/>
    </row>
    <row r="50" spans="2:5" ht="21" customHeight="1" thickBot="1" x14ac:dyDescent="0.4">
      <c r="B50" s="10" t="s">
        <v>28</v>
      </c>
      <c r="C50" s="11"/>
      <c r="D50" s="10" t="s">
        <v>29</v>
      </c>
      <c r="E50" s="11"/>
    </row>
    <row r="51" spans="2:5" x14ac:dyDescent="0.3">
      <c r="B51" s="9" t="s">
        <v>27</v>
      </c>
      <c r="C51" s="9" t="s">
        <v>16</v>
      </c>
      <c r="D51" s="8" t="s">
        <v>27</v>
      </c>
      <c r="E51" s="8" t="s">
        <v>16</v>
      </c>
    </row>
    <row r="52" spans="2:5" x14ac:dyDescent="0.3">
      <c r="B52" s="4">
        <f>Matrica!N3</f>
        <v>1</v>
      </c>
      <c r="C52" s="4" t="str">
        <f>VLOOKUP(B52,Prijave!$J$2:$K$34,2,FALSE)</f>
        <v>Urbančič, Grega</v>
      </c>
      <c r="D52" s="4">
        <f>Matrica!O3</f>
        <v>2</v>
      </c>
      <c r="E52" s="4" t="str">
        <f>VLOOKUP(D52,Prijave!$J$2:$K$34,2,FALSE)</f>
        <v>Urbančič, Luka</v>
      </c>
    </row>
    <row r="53" spans="2:5" x14ac:dyDescent="0.3">
      <c r="B53" s="4">
        <f>Matrica!N4</f>
        <v>4</v>
      </c>
      <c r="C53" s="4" t="str">
        <f>VLOOKUP(B53,Prijave!$J$2:$K$34,2,FALSE)</f>
        <v>Tucman, Alen</v>
      </c>
      <c r="D53" s="4">
        <f>Matrica!O4</f>
        <v>3</v>
      </c>
      <c r="E53" s="4" t="str">
        <f>VLOOKUP(D53,Prijave!$J$2:$K$34,2,FALSE)</f>
        <v>Kosir, Damir</v>
      </c>
    </row>
    <row r="54" spans="2:5" x14ac:dyDescent="0.3">
      <c r="B54" s="4">
        <f>Matrica!N5</f>
        <v>6</v>
      </c>
      <c r="C54" s="4" t="str">
        <f>VLOOKUP(B54,Prijave!$J$2:$K$34,2,FALSE)</f>
        <v>Geci, Filip</v>
      </c>
      <c r="D54" s="4">
        <f>Matrica!O5</f>
        <v>5</v>
      </c>
      <c r="E54" s="4" t="str">
        <f>VLOOKUP(D54,Prijave!$J$2:$K$34,2,FALSE)</f>
        <v>Frančić, Nikola</v>
      </c>
    </row>
    <row r="55" spans="2:5" x14ac:dyDescent="0.3">
      <c r="B55" s="4">
        <f>Matrica!N6</f>
        <v>8</v>
      </c>
      <c r="C55" s="4" t="str">
        <f>VLOOKUP(B55,Prijave!$J$2:$K$34,2,FALSE)</f>
        <v>Videnšek, Tone</v>
      </c>
      <c r="D55" s="4">
        <f>Matrica!O6</f>
        <v>7</v>
      </c>
      <c r="E55" s="4" t="str">
        <f>VLOOKUP(D55,Prijave!$J$2:$K$34,2,FALSE)</f>
        <v>Hrastovec, Krešimir</v>
      </c>
    </row>
    <row r="56" spans="2:5" x14ac:dyDescent="0.3">
      <c r="B56" s="4">
        <f>Matrica!N7</f>
        <v>9</v>
      </c>
      <c r="C56" s="4" t="str">
        <f>VLOOKUP(B56,Prijave!$J$2:$K$34,2,FALSE)</f>
        <v>Mihajlović, Saša</v>
      </c>
      <c r="D56" s="4">
        <f>Matrica!O7</f>
        <v>10</v>
      </c>
      <c r="E56" s="4" t="str">
        <f>VLOOKUP(D56,Prijave!$J$2:$K$34,2,FALSE)</f>
        <v>Podbregar, Matjaž</v>
      </c>
    </row>
    <row r="57" spans="2:5" x14ac:dyDescent="0.3">
      <c r="B57" s="4">
        <f>Matrica!N8</f>
        <v>11</v>
      </c>
      <c r="C57" s="4" t="str">
        <f>VLOOKUP(B57,Prijave!$J$2:$K$34,2,FALSE)</f>
        <v>Lovše, Mirko</v>
      </c>
      <c r="D57" s="4">
        <f>Matrica!O8</f>
        <v>0</v>
      </c>
      <c r="E57" s="4" t="e">
        <f>VLOOKUP(D57,Prijave!$J$2:$K$34,2,FALSE)</f>
        <v>#N/A</v>
      </c>
    </row>
    <row r="58" spans="2:5" x14ac:dyDescent="0.3">
      <c r="B58" s="4">
        <f>Matrica!N9</f>
        <v>0</v>
      </c>
      <c r="C58" s="4" t="e">
        <f>VLOOKUP(B58,Prijave!$J$2:$K$34,2,FALSE)</f>
        <v>#N/A</v>
      </c>
      <c r="D58" s="4">
        <f>Matrica!O9</f>
        <v>0</v>
      </c>
      <c r="E58" s="4" t="e">
        <f>VLOOKUP(D58,Prijave!$J$2:$K$34,2,FALSE)</f>
        <v>#N/A</v>
      </c>
    </row>
    <row r="60" spans="2:5" ht="15" thickBot="1" x14ac:dyDescent="0.35"/>
    <row r="61" spans="2:5" ht="21" customHeight="1" thickBot="1" x14ac:dyDescent="0.55000000000000004">
      <c r="B61" s="12" t="s">
        <v>26</v>
      </c>
      <c r="C61" s="13"/>
      <c r="D61" s="13"/>
      <c r="E61" s="13"/>
    </row>
    <row r="62" spans="2:5" ht="21" customHeight="1" thickBot="1" x14ac:dyDescent="0.4">
      <c r="B62" s="10" t="s">
        <v>28</v>
      </c>
      <c r="C62" s="11"/>
      <c r="D62" s="10" t="s">
        <v>29</v>
      </c>
      <c r="E62" s="11"/>
    </row>
    <row r="63" spans="2:5" x14ac:dyDescent="0.3">
      <c r="B63" s="9" t="s">
        <v>27</v>
      </c>
      <c r="C63" s="9" t="s">
        <v>16</v>
      </c>
      <c r="D63" s="8" t="s">
        <v>27</v>
      </c>
      <c r="E63" s="8" t="s">
        <v>16</v>
      </c>
    </row>
    <row r="64" spans="2:5" x14ac:dyDescent="0.3">
      <c r="B64" s="4">
        <f>Matrica!Q3</f>
        <v>1</v>
      </c>
      <c r="C64" s="4" t="str">
        <f>VLOOKUP(B64,Prijave!$J$2:$K$34,2,FALSE)</f>
        <v>Urbančič, Grega</v>
      </c>
      <c r="D64" s="4">
        <f>Matrica!R3</f>
        <v>2</v>
      </c>
      <c r="E64" s="4" t="str">
        <f>VLOOKUP(D64,Prijave!$J$2:$K$34,2,FALSE)</f>
        <v>Urbančič, Luka</v>
      </c>
    </row>
    <row r="65" spans="2:5" x14ac:dyDescent="0.3">
      <c r="B65" s="4">
        <f>Matrica!Q4</f>
        <v>4</v>
      </c>
      <c r="C65" s="4" t="str">
        <f>VLOOKUP(B65,Prijave!$J$2:$K$34,2,FALSE)</f>
        <v>Tucman, Alen</v>
      </c>
      <c r="D65" s="4">
        <f>Matrica!R4</f>
        <v>3</v>
      </c>
      <c r="E65" s="4" t="str">
        <f>VLOOKUP(D65,Prijave!$J$2:$K$34,2,FALSE)</f>
        <v>Kosir, Damir</v>
      </c>
    </row>
    <row r="66" spans="2:5" x14ac:dyDescent="0.3">
      <c r="B66" s="4">
        <f>Matrica!Q5</f>
        <v>6</v>
      </c>
      <c r="C66" s="4" t="str">
        <f>VLOOKUP(B66,Prijave!$J$2:$K$34,2,FALSE)</f>
        <v>Geci, Filip</v>
      </c>
      <c r="D66" s="4">
        <f>Matrica!R5</f>
        <v>5</v>
      </c>
      <c r="E66" s="4" t="str">
        <f>VLOOKUP(D66,Prijave!$J$2:$K$34,2,FALSE)</f>
        <v>Frančić, Nikola</v>
      </c>
    </row>
    <row r="67" spans="2:5" x14ac:dyDescent="0.3">
      <c r="B67" s="4">
        <f>Matrica!Q6</f>
        <v>8</v>
      </c>
      <c r="C67" s="4" t="str">
        <f>VLOOKUP(B67,Prijave!$J$2:$K$34,2,FALSE)</f>
        <v>Videnšek, Tone</v>
      </c>
      <c r="D67" s="4">
        <f>Matrica!R6</f>
        <v>7</v>
      </c>
      <c r="E67" s="4" t="str">
        <f>VLOOKUP(D67,Prijave!$J$2:$K$34,2,FALSE)</f>
        <v>Hrastovec, Krešimir</v>
      </c>
    </row>
    <row r="68" spans="2:5" x14ac:dyDescent="0.3">
      <c r="B68" s="4">
        <f>Matrica!Q7</f>
        <v>9</v>
      </c>
      <c r="C68" s="4" t="str">
        <f>VLOOKUP(B68,Prijave!$J$2:$K$34,2,FALSE)</f>
        <v>Mihajlović, Saša</v>
      </c>
      <c r="D68" s="4">
        <f>Matrica!R7</f>
        <v>10</v>
      </c>
      <c r="E68" s="4" t="str">
        <f>VLOOKUP(D68,Prijave!$J$2:$K$34,2,FALSE)</f>
        <v>Podbregar, Matjaž</v>
      </c>
    </row>
    <row r="69" spans="2:5" x14ac:dyDescent="0.3">
      <c r="B69" s="4">
        <f>Matrica!Q8</f>
        <v>11</v>
      </c>
      <c r="C69" s="4" t="str">
        <f>VLOOKUP(B69,Prijave!$J$2:$K$34,2,FALSE)</f>
        <v>Lovše, Mirko</v>
      </c>
      <c r="D69" s="4">
        <f>Matrica!R8</f>
        <v>0</v>
      </c>
      <c r="E69" s="4" t="e">
        <f>VLOOKUP(D69,Prijave!$J$2:$K$34,2,FALSE)</f>
        <v>#N/A</v>
      </c>
    </row>
    <row r="70" spans="2:5" x14ac:dyDescent="0.3">
      <c r="B70" s="4">
        <f>Matrica!Q9</f>
        <v>0</v>
      </c>
      <c r="C70" s="4" t="e">
        <f>VLOOKUP(B70,Prijave!$J$2:$K$34,2,FALSE)</f>
        <v>#N/A</v>
      </c>
      <c r="D70" s="4">
        <f>Matrica!R9</f>
        <v>0</v>
      </c>
      <c r="E70" s="4" t="e">
        <f>VLOOKUP(D70,Prijave!$J$2:$K$34,2,FALSE)</f>
        <v>#N/A</v>
      </c>
    </row>
    <row r="72" spans="2:5" ht="15" thickBot="1" x14ac:dyDescent="0.35"/>
    <row r="73" spans="2:5" ht="21" customHeight="1" thickBot="1" x14ac:dyDescent="0.55000000000000004">
      <c r="B73" s="12" t="s">
        <v>37</v>
      </c>
      <c r="C73" s="13"/>
      <c r="D73" s="13"/>
      <c r="E73" s="13"/>
    </row>
    <row r="74" spans="2:5" ht="21" customHeight="1" thickBot="1" x14ac:dyDescent="0.4">
      <c r="B74" s="10" t="s">
        <v>28</v>
      </c>
      <c r="C74" s="11"/>
      <c r="D74" s="10" t="s">
        <v>29</v>
      </c>
      <c r="E74" s="11"/>
    </row>
    <row r="75" spans="2:5" x14ac:dyDescent="0.3">
      <c r="B75" s="9" t="s">
        <v>27</v>
      </c>
      <c r="C75" s="9" t="s">
        <v>16</v>
      </c>
      <c r="D75" s="8" t="s">
        <v>27</v>
      </c>
      <c r="E75" s="8" t="s">
        <v>16</v>
      </c>
    </row>
    <row r="76" spans="2:5" x14ac:dyDescent="0.3">
      <c r="B76" s="4">
        <f>Matrica!T3</f>
        <v>1</v>
      </c>
      <c r="C76" s="4" t="str">
        <f>VLOOKUP(B76,Prijave!$J$2:$K$34,2,FALSE)</f>
        <v>Urbančič, Grega</v>
      </c>
      <c r="D76" s="4">
        <f>Matrica!U3</f>
        <v>2</v>
      </c>
      <c r="E76" s="4" t="str">
        <f>VLOOKUP(D76,Prijave!$J$2:$K$34,2,FALSE)</f>
        <v>Urbančič, Luka</v>
      </c>
    </row>
    <row r="77" spans="2:5" x14ac:dyDescent="0.3">
      <c r="B77" s="4">
        <f>Matrica!T4</f>
        <v>4</v>
      </c>
      <c r="C77" s="4" t="str">
        <f>VLOOKUP(B77,Prijave!$J$2:$K$34,2,FALSE)</f>
        <v>Tucman, Alen</v>
      </c>
      <c r="D77" s="4">
        <f>Matrica!U4</f>
        <v>3</v>
      </c>
      <c r="E77" s="4" t="str">
        <f>VLOOKUP(D77,Prijave!$J$2:$K$34,2,FALSE)</f>
        <v>Kosir, Damir</v>
      </c>
    </row>
    <row r="78" spans="2:5" x14ac:dyDescent="0.3">
      <c r="B78" s="4">
        <f>Matrica!T5</f>
        <v>5</v>
      </c>
      <c r="C78" s="4" t="str">
        <f>VLOOKUP(B78,Prijave!$J$2:$K$34,2,FALSE)</f>
        <v>Frančić, Nikola</v>
      </c>
      <c r="D78" s="4">
        <f>Matrica!U5</f>
        <v>7</v>
      </c>
      <c r="E78" s="4" t="str">
        <f>VLOOKUP(D78,Prijave!$J$2:$K$34,2,FALSE)</f>
        <v>Hrastovec, Krešimir</v>
      </c>
    </row>
    <row r="79" spans="2:5" x14ac:dyDescent="0.3">
      <c r="B79" s="4">
        <f>Matrica!T6</f>
        <v>6</v>
      </c>
      <c r="C79" s="4" t="str">
        <f>VLOOKUP(B79,Prijave!$J$2:$K$34,2,FALSE)</f>
        <v>Geci, Filip</v>
      </c>
      <c r="D79" s="4">
        <f>Matrica!U6</f>
        <v>8</v>
      </c>
      <c r="E79" s="4" t="str">
        <f>VLOOKUP(D79,Prijave!$J$2:$K$34,2,FALSE)</f>
        <v>Videnšek, Tone</v>
      </c>
    </row>
    <row r="80" spans="2:5" x14ac:dyDescent="0.3">
      <c r="B80" s="4">
        <f>Matrica!T7</f>
        <v>9</v>
      </c>
      <c r="C80" s="4" t="str">
        <f>VLOOKUP(B80,Prijave!$J$2:$K$34,2,FALSE)</f>
        <v>Mihajlović, Saša</v>
      </c>
      <c r="D80" s="4">
        <f>Matrica!U7</f>
        <v>11</v>
      </c>
      <c r="E80" s="4" t="str">
        <f>VLOOKUP(D80,Prijave!$J$2:$K$34,2,FALSE)</f>
        <v>Lovše, Mirko</v>
      </c>
    </row>
    <row r="81" spans="2:5" x14ac:dyDescent="0.3">
      <c r="B81" s="4">
        <f>Matrica!T8</f>
        <v>10</v>
      </c>
      <c r="C81" s="4" t="str">
        <f>VLOOKUP(B81,Prijave!$J$2:$K$34,2,FALSE)</f>
        <v>Podbregar, Matjaž</v>
      </c>
      <c r="D81" s="4">
        <f>Matrica!U8</f>
        <v>0</v>
      </c>
      <c r="E81" s="4" t="e">
        <f>VLOOKUP(D81,Prijave!$J$2:$K$34,2,FALSE)</f>
        <v>#N/A</v>
      </c>
    </row>
    <row r="82" spans="2:5" x14ac:dyDescent="0.3">
      <c r="B82" s="4">
        <f>Matrica!T9</f>
        <v>0</v>
      </c>
      <c r="C82" s="4" t="e">
        <f>VLOOKUP(B82,Prijave!$J$2:$K$34,2,FALSE)</f>
        <v>#N/A</v>
      </c>
      <c r="D82" s="4">
        <f>Matrica!U9</f>
        <v>0</v>
      </c>
      <c r="E82" s="4" t="e">
        <f>VLOOKUP(D82,Prijave!$J$2:$K$34,2,FALSE)</f>
        <v>#N/A</v>
      </c>
    </row>
    <row r="84" spans="2:5" ht="15" thickBot="1" x14ac:dyDescent="0.35"/>
    <row r="85" spans="2:5" ht="21" customHeight="1" thickBot="1" x14ac:dyDescent="0.55000000000000004">
      <c r="B85" s="12" t="s">
        <v>38</v>
      </c>
      <c r="C85" s="13"/>
      <c r="D85" s="13"/>
      <c r="E85" s="13"/>
    </row>
    <row r="86" spans="2:5" ht="21" customHeight="1" thickBot="1" x14ac:dyDescent="0.4">
      <c r="B86" s="10" t="s">
        <v>28</v>
      </c>
      <c r="C86" s="11"/>
      <c r="D86" s="10" t="s">
        <v>29</v>
      </c>
      <c r="E86" s="11"/>
    </row>
    <row r="87" spans="2:5" x14ac:dyDescent="0.3">
      <c r="B87" s="9" t="s">
        <v>27</v>
      </c>
      <c r="C87" s="9" t="s">
        <v>16</v>
      </c>
      <c r="D87" s="8" t="s">
        <v>27</v>
      </c>
      <c r="E87" s="8" t="s">
        <v>16</v>
      </c>
    </row>
    <row r="88" spans="2:5" x14ac:dyDescent="0.3">
      <c r="B88" s="4">
        <f>Matrica!W3</f>
        <v>1</v>
      </c>
      <c r="C88" s="4" t="str">
        <f>VLOOKUP(B88,Prijave!$J$2:$K$34,2,FALSE)</f>
        <v>Urbančič, Grega</v>
      </c>
      <c r="D88" s="4">
        <f>Matrica!X3</f>
        <v>2</v>
      </c>
      <c r="E88" s="4" t="str">
        <f>VLOOKUP(D88,Prijave!$J$2:$K$34,2,FALSE)</f>
        <v>Urbančič, Luka</v>
      </c>
    </row>
    <row r="89" spans="2:5" x14ac:dyDescent="0.3">
      <c r="B89" s="4">
        <f>Matrica!W4</f>
        <v>4</v>
      </c>
      <c r="C89" s="4" t="str">
        <f>VLOOKUP(B89,Prijave!$J$2:$K$34,2,FALSE)</f>
        <v>Tucman, Alen</v>
      </c>
      <c r="D89" s="4">
        <f>Matrica!X4</f>
        <v>3</v>
      </c>
      <c r="E89" s="4" t="str">
        <f>VLOOKUP(D89,Prijave!$J$2:$K$34,2,FALSE)</f>
        <v>Kosir, Damir</v>
      </c>
    </row>
    <row r="90" spans="2:5" x14ac:dyDescent="0.3">
      <c r="B90" s="4">
        <f>Matrica!W5</f>
        <v>5</v>
      </c>
      <c r="C90" s="4" t="str">
        <f>VLOOKUP(B90,Prijave!$J$2:$K$34,2,FALSE)</f>
        <v>Frančić, Nikola</v>
      </c>
      <c r="D90" s="4">
        <f>Matrica!X5</f>
        <v>9</v>
      </c>
      <c r="E90" s="4" t="str">
        <f>VLOOKUP(D90,Prijave!$J$2:$K$34,2,FALSE)</f>
        <v>Mihajlović, Saša</v>
      </c>
    </row>
    <row r="91" spans="2:5" x14ac:dyDescent="0.3">
      <c r="B91" s="4">
        <f>Matrica!W6</f>
        <v>6</v>
      </c>
      <c r="C91" s="4" t="str">
        <f>VLOOKUP(B91,Prijave!$J$2:$K$34,2,FALSE)</f>
        <v>Geci, Filip</v>
      </c>
      <c r="D91" s="4">
        <f>Matrica!X6</f>
        <v>10</v>
      </c>
      <c r="E91" s="4" t="str">
        <f>VLOOKUP(D91,Prijave!$J$2:$K$34,2,FALSE)</f>
        <v>Podbregar, Matjaž</v>
      </c>
    </row>
    <row r="92" spans="2:5" x14ac:dyDescent="0.3">
      <c r="B92" s="4">
        <f>Matrica!W7</f>
        <v>7</v>
      </c>
      <c r="C92" s="4" t="str">
        <f>VLOOKUP(B92,Prijave!$J$2:$K$34,2,FALSE)</f>
        <v>Hrastovec, Krešimir</v>
      </c>
      <c r="D92" s="4">
        <f>Matrica!X7</f>
        <v>11</v>
      </c>
      <c r="E92" s="4" t="str">
        <f>VLOOKUP(D92,Prijave!$J$2:$K$34,2,FALSE)</f>
        <v>Lovše, Mirko</v>
      </c>
    </row>
    <row r="93" spans="2:5" x14ac:dyDescent="0.3">
      <c r="B93" s="4">
        <f>Matrica!W8</f>
        <v>8</v>
      </c>
      <c r="C93" s="4" t="str">
        <f>VLOOKUP(B93,Prijave!$J$2:$K$34,2,FALSE)</f>
        <v>Videnšek, Tone</v>
      </c>
      <c r="D93" s="4">
        <f>Matrica!X8</f>
        <v>0</v>
      </c>
      <c r="E93" s="4" t="e">
        <f>VLOOKUP(D93,Prijave!$J$2:$K$34,2,FALSE)</f>
        <v>#N/A</v>
      </c>
    </row>
    <row r="94" spans="2:5" x14ac:dyDescent="0.3">
      <c r="B94" s="4">
        <f>Matrica!W9</f>
        <v>0</v>
      </c>
      <c r="C94" s="4" t="e">
        <f>VLOOKUP(B94,Prijave!$J$2:$K$34,2,FALSE)</f>
        <v>#N/A</v>
      </c>
      <c r="D94" s="4">
        <f>Matrica!X9</f>
        <v>0</v>
      </c>
      <c r="E94" s="4" t="e">
        <f>VLOOKUP(D94,Prijave!$J$2:$K$34,2,FALSE)</f>
        <v>#N/A</v>
      </c>
    </row>
  </sheetData>
  <pageMargins left="0.39370078740157483" right="0.39370078740157483" top="0.39370078740157483" bottom="0.39370078740157483" header="0.31496062992125984" footer="0.31496062992125984"/>
  <pageSetup paperSize="9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26"/>
  <sheetViews>
    <sheetView topLeftCell="A4" workbookViewId="0">
      <selection activeCell="O21" sqref="O21"/>
    </sheetView>
  </sheetViews>
  <sheetFormatPr defaultRowHeight="14.4" x14ac:dyDescent="0.3"/>
  <cols>
    <col min="3" max="3" width="22.109375" customWidth="1"/>
    <col min="4" max="4" width="9.109375" customWidth="1"/>
    <col min="7" max="7" width="2.44140625" customWidth="1"/>
    <col min="9" max="9" width="2.44140625" customWidth="1"/>
    <col min="11" max="11" width="2.5546875" customWidth="1"/>
    <col min="12" max="12" width="11" customWidth="1"/>
    <col min="15" max="16" width="7" customWidth="1"/>
    <col min="17" max="17" width="4.5546875" customWidth="1"/>
    <col min="18" max="19" width="7" customWidth="1"/>
  </cols>
  <sheetData>
    <row r="1" spans="2:19" ht="15" thickBot="1" x14ac:dyDescent="0.35"/>
    <row r="2" spans="2:19" ht="50.25" customHeight="1" thickBot="1" x14ac:dyDescent="0.9">
      <c r="B2" s="21" t="s">
        <v>18</v>
      </c>
      <c r="C2" s="22"/>
      <c r="D2" s="22"/>
      <c r="E2" s="22"/>
      <c r="F2" s="22"/>
      <c r="G2" s="22"/>
      <c r="H2" s="22"/>
      <c r="I2" s="22"/>
      <c r="J2" s="22"/>
      <c r="K2" s="22"/>
      <c r="L2" s="23"/>
    </row>
    <row r="3" spans="2:19" ht="15.75" customHeight="1" thickBot="1" x14ac:dyDescent="0.35"/>
    <row r="4" spans="2:19" ht="37.200000000000003" thickBot="1" x14ac:dyDescent="0.75">
      <c r="B4" s="24" t="s">
        <v>28</v>
      </c>
      <c r="C4" s="23"/>
    </row>
    <row r="5" spans="2:19" ht="15" thickBot="1" x14ac:dyDescent="0.35"/>
    <row r="6" spans="2:19" ht="18.75" customHeight="1" x14ac:dyDescent="0.3">
      <c r="B6" s="2" t="s">
        <v>30</v>
      </c>
      <c r="C6" s="2" t="s">
        <v>16</v>
      </c>
      <c r="D6" s="16" t="s">
        <v>32</v>
      </c>
      <c r="E6" s="16" t="s">
        <v>31</v>
      </c>
      <c r="F6" s="16" t="s">
        <v>33</v>
      </c>
      <c r="G6" s="4"/>
      <c r="H6" s="17" t="s">
        <v>34</v>
      </c>
      <c r="I6" s="4"/>
      <c r="J6" s="18" t="s">
        <v>35</v>
      </c>
      <c r="K6" s="4"/>
      <c r="L6" s="19" t="s">
        <v>36</v>
      </c>
      <c r="O6" s="26" t="s">
        <v>55</v>
      </c>
      <c r="P6" s="27">
        <v>100</v>
      </c>
      <c r="Q6" s="6"/>
      <c r="R6" s="26" t="s">
        <v>63</v>
      </c>
      <c r="S6" s="27">
        <v>60</v>
      </c>
    </row>
    <row r="7" spans="2:19" ht="18.75" customHeight="1" x14ac:dyDescent="0.3">
      <c r="B7" s="4">
        <f>Grupe!B4</f>
        <v>1</v>
      </c>
      <c r="C7" s="4" t="str">
        <f>Grupe!C4</f>
        <v>Urbančič, Grega</v>
      </c>
      <c r="D7" s="4">
        <v>10</v>
      </c>
      <c r="E7" s="4">
        <v>0</v>
      </c>
      <c r="F7" s="4">
        <v>0</v>
      </c>
      <c r="G7" s="4"/>
      <c r="H7" s="4">
        <v>35</v>
      </c>
      <c r="I7" s="4"/>
      <c r="J7" s="20">
        <f t="shared" ref="J7" si="0">D7*60+E7+F7/100+H7</f>
        <v>635</v>
      </c>
      <c r="K7" s="4"/>
      <c r="L7" s="20">
        <f t="shared" ref="L7" si="1">IF(J7=0,0,ROUND(J7/LARGE($J$7:$J$13,1)*1000,2))</f>
        <v>908.44</v>
      </c>
      <c r="O7" s="28" t="s">
        <v>56</v>
      </c>
      <c r="P7" s="29">
        <v>95</v>
      </c>
      <c r="Q7" s="6"/>
      <c r="R7" s="28" t="s">
        <v>64</v>
      </c>
      <c r="S7" s="29">
        <v>55</v>
      </c>
    </row>
    <row r="8" spans="2:19" ht="18.75" customHeight="1" x14ac:dyDescent="0.3">
      <c r="B8" s="4">
        <f>Grupe!B5</f>
        <v>3</v>
      </c>
      <c r="C8" s="4" t="str">
        <f>Grupe!C5</f>
        <v>Kosir, Damir</v>
      </c>
      <c r="D8" s="4">
        <v>9</v>
      </c>
      <c r="E8" s="4">
        <v>58</v>
      </c>
      <c r="F8" s="4">
        <v>25</v>
      </c>
      <c r="G8" s="4"/>
      <c r="H8" s="4">
        <v>100</v>
      </c>
      <c r="I8" s="4"/>
      <c r="J8" s="20">
        <f t="shared" ref="J8:J12" si="2">D8*60+E8+F8/100+H8</f>
        <v>698.25</v>
      </c>
      <c r="K8" s="4"/>
      <c r="L8" s="20">
        <f t="shared" ref="L8:L12" si="3">IF(J8=0,0,ROUND(J8/LARGE($J$7:$J$13,1)*1000,2))</f>
        <v>998.93</v>
      </c>
      <c r="O8" s="28" t="s">
        <v>57</v>
      </c>
      <c r="P8" s="29">
        <v>90</v>
      </c>
      <c r="Q8" s="6"/>
      <c r="R8" s="28" t="s">
        <v>65</v>
      </c>
      <c r="S8" s="29">
        <v>50</v>
      </c>
    </row>
    <row r="9" spans="2:19" ht="18.75" customHeight="1" x14ac:dyDescent="0.3">
      <c r="B9" s="4">
        <f>Grupe!B6</f>
        <v>5</v>
      </c>
      <c r="C9" s="4" t="str">
        <f>Grupe!C6</f>
        <v>Frančić, Nikola</v>
      </c>
      <c r="D9" s="4">
        <v>9</v>
      </c>
      <c r="E9" s="4">
        <v>58</v>
      </c>
      <c r="F9" s="4">
        <v>31</v>
      </c>
      <c r="G9" s="4"/>
      <c r="H9" s="4">
        <v>95</v>
      </c>
      <c r="I9" s="4"/>
      <c r="J9" s="20">
        <f t="shared" si="2"/>
        <v>693.31</v>
      </c>
      <c r="K9" s="4"/>
      <c r="L9" s="20">
        <f t="shared" si="3"/>
        <v>991.86</v>
      </c>
      <c r="O9" s="28" t="s">
        <v>58</v>
      </c>
      <c r="P9" s="29">
        <v>85</v>
      </c>
      <c r="Q9" s="6"/>
      <c r="R9" s="28" t="s">
        <v>66</v>
      </c>
      <c r="S9" s="29">
        <v>45</v>
      </c>
    </row>
    <row r="10" spans="2:19" ht="18.75" customHeight="1" x14ac:dyDescent="0.3">
      <c r="B10" s="4">
        <f>Grupe!B7</f>
        <v>6</v>
      </c>
      <c r="C10" s="4" t="str">
        <f>Grupe!C7</f>
        <v>Geci, Filip</v>
      </c>
      <c r="D10" s="4">
        <v>9</v>
      </c>
      <c r="E10" s="4">
        <v>59</v>
      </c>
      <c r="F10" s="4">
        <v>0</v>
      </c>
      <c r="G10" s="4"/>
      <c r="H10" s="4">
        <v>100</v>
      </c>
      <c r="I10" s="4"/>
      <c r="J10" s="20">
        <f t="shared" si="2"/>
        <v>699</v>
      </c>
      <c r="K10" s="4"/>
      <c r="L10" s="20">
        <f t="shared" si="3"/>
        <v>1000</v>
      </c>
      <c r="O10" s="28" t="s">
        <v>59</v>
      </c>
      <c r="P10" s="29">
        <v>80</v>
      </c>
      <c r="Q10" s="6"/>
      <c r="R10" s="28" t="s">
        <v>67</v>
      </c>
      <c r="S10" s="29">
        <v>40</v>
      </c>
    </row>
    <row r="11" spans="2:19" ht="18.75" customHeight="1" x14ac:dyDescent="0.3">
      <c r="B11" s="4">
        <f>Grupe!B8</f>
        <v>7</v>
      </c>
      <c r="C11" s="4" t="str">
        <f>Grupe!C8</f>
        <v>Hrastovec, Krešimir</v>
      </c>
      <c r="D11" s="4">
        <v>9</v>
      </c>
      <c r="E11" s="4">
        <v>56</v>
      </c>
      <c r="F11" s="4">
        <v>29</v>
      </c>
      <c r="G11" s="4"/>
      <c r="H11" s="4">
        <v>100</v>
      </c>
      <c r="I11" s="4"/>
      <c r="J11" s="20">
        <f t="shared" si="2"/>
        <v>696.29</v>
      </c>
      <c r="K11" s="4"/>
      <c r="L11" s="20">
        <f t="shared" si="3"/>
        <v>996.12</v>
      </c>
      <c r="O11" s="28" t="s">
        <v>60</v>
      </c>
      <c r="P11" s="29">
        <v>75</v>
      </c>
      <c r="Q11" s="6"/>
      <c r="R11" s="28" t="s">
        <v>68</v>
      </c>
      <c r="S11" s="29">
        <v>35</v>
      </c>
    </row>
    <row r="12" spans="2:19" ht="18.75" customHeight="1" x14ac:dyDescent="0.3">
      <c r="B12" s="4">
        <f>Grupe!B9</f>
        <v>8</v>
      </c>
      <c r="C12" s="4" t="str">
        <f>Grupe!C9</f>
        <v>Videnšek, Tone</v>
      </c>
      <c r="D12" s="4">
        <v>9</v>
      </c>
      <c r="E12" s="4">
        <v>48</v>
      </c>
      <c r="F12" s="4">
        <v>29</v>
      </c>
      <c r="G12" s="4"/>
      <c r="H12" s="4">
        <v>95</v>
      </c>
      <c r="I12" s="4"/>
      <c r="J12" s="20">
        <f t="shared" si="2"/>
        <v>683.29</v>
      </c>
      <c r="K12" s="4"/>
      <c r="L12" s="20">
        <f t="shared" si="3"/>
        <v>977.53</v>
      </c>
      <c r="O12" s="28" t="s">
        <v>61</v>
      </c>
      <c r="P12" s="29">
        <v>70</v>
      </c>
      <c r="Q12" s="6"/>
      <c r="R12" s="28" t="s">
        <v>69</v>
      </c>
      <c r="S12" s="29">
        <v>30</v>
      </c>
    </row>
    <row r="13" spans="2:19" ht="18.75" customHeight="1" thickBot="1" x14ac:dyDescent="0.35">
      <c r="B13" s="4"/>
      <c r="C13" s="4"/>
      <c r="D13" s="4"/>
      <c r="E13" s="4"/>
      <c r="F13" s="4"/>
      <c r="G13" s="4"/>
      <c r="H13" s="4"/>
      <c r="I13" s="4"/>
      <c r="J13" s="20"/>
      <c r="K13" s="4"/>
      <c r="L13" s="20"/>
      <c r="O13" s="30" t="s">
        <v>62</v>
      </c>
      <c r="P13" s="31">
        <v>65</v>
      </c>
      <c r="Q13" s="6"/>
      <c r="R13" s="30" t="s">
        <v>70</v>
      </c>
      <c r="S13" s="31">
        <v>0</v>
      </c>
    </row>
    <row r="16" spans="2:19" ht="15" thickBot="1" x14ac:dyDescent="0.35"/>
    <row r="17" spans="2:12" ht="37.200000000000003" thickBot="1" x14ac:dyDescent="0.75">
      <c r="B17" s="24" t="s">
        <v>29</v>
      </c>
      <c r="C17" s="23"/>
    </row>
    <row r="19" spans="2:12" ht="18.75" customHeight="1" x14ac:dyDescent="0.3">
      <c r="B19" s="2" t="s">
        <v>30</v>
      </c>
      <c r="C19" s="2" t="s">
        <v>16</v>
      </c>
      <c r="D19" s="16" t="s">
        <v>32</v>
      </c>
      <c r="E19" s="16" t="s">
        <v>31</v>
      </c>
      <c r="F19" s="16" t="s">
        <v>33</v>
      </c>
      <c r="G19" s="4"/>
      <c r="H19" s="17" t="s">
        <v>34</v>
      </c>
      <c r="I19" s="4"/>
      <c r="J19" s="18" t="s">
        <v>35</v>
      </c>
      <c r="K19" s="4"/>
      <c r="L19" s="19" t="s">
        <v>36</v>
      </c>
    </row>
    <row r="20" spans="2:12" ht="18.75" customHeight="1" x14ac:dyDescent="0.3">
      <c r="B20" s="4">
        <f>Grupe!D4</f>
        <v>2</v>
      </c>
      <c r="C20" s="4" t="str">
        <f>Grupe!E4</f>
        <v>Urbančič, Luka</v>
      </c>
      <c r="D20" s="4">
        <v>9</v>
      </c>
      <c r="E20" s="4">
        <v>34</v>
      </c>
      <c r="F20" s="4">
        <v>22</v>
      </c>
      <c r="G20" s="4"/>
      <c r="H20" s="4">
        <v>95</v>
      </c>
      <c r="I20" s="4"/>
      <c r="J20" s="20">
        <f t="shared" ref="J20" si="4">D20*60+E20+F20/100+H20</f>
        <v>669.22</v>
      </c>
      <c r="K20" s="4"/>
      <c r="L20" s="20">
        <f t="shared" ref="L20" si="5">IF(J20=0,0,ROUND(J20/LARGE($J$20:$J$26,1)*1000,2))</f>
        <v>961.73</v>
      </c>
    </row>
    <row r="21" spans="2:12" ht="18.75" customHeight="1" x14ac:dyDescent="0.3">
      <c r="B21" s="4">
        <f>Grupe!D5</f>
        <v>4</v>
      </c>
      <c r="C21" s="4" t="str">
        <f>Grupe!E5</f>
        <v>Tucman, Alen</v>
      </c>
      <c r="D21" s="4">
        <v>9</v>
      </c>
      <c r="E21" s="4">
        <v>55</v>
      </c>
      <c r="F21" s="4">
        <v>85</v>
      </c>
      <c r="G21" s="4"/>
      <c r="H21" s="4">
        <v>100</v>
      </c>
      <c r="I21" s="4"/>
      <c r="J21" s="20">
        <f t="shared" ref="J21:J24" si="6">D21*60+E21+F21/100+H21</f>
        <v>695.85</v>
      </c>
      <c r="K21" s="4"/>
      <c r="L21" s="20">
        <f t="shared" ref="L21:L24" si="7">IF(J21=0,0,ROUND(J21/LARGE($J$20:$J$26,1)*1000,2))</f>
        <v>1000</v>
      </c>
    </row>
    <row r="22" spans="2:12" ht="18.75" customHeight="1" x14ac:dyDescent="0.3">
      <c r="B22" s="4">
        <f>Grupe!D6</f>
        <v>9</v>
      </c>
      <c r="C22" s="4" t="str">
        <f>Grupe!E6</f>
        <v>Mihajlović, Saša</v>
      </c>
      <c r="D22" s="4">
        <v>8</v>
      </c>
      <c r="E22" s="4">
        <v>59</v>
      </c>
      <c r="F22" s="4">
        <v>40</v>
      </c>
      <c r="G22" s="4"/>
      <c r="H22" s="4">
        <v>90</v>
      </c>
      <c r="I22" s="4"/>
      <c r="J22" s="20">
        <f t="shared" si="6"/>
        <v>629.4</v>
      </c>
      <c r="K22" s="4"/>
      <c r="L22" s="20">
        <f t="shared" si="7"/>
        <v>904.51</v>
      </c>
    </row>
    <row r="23" spans="2:12" ht="18.75" customHeight="1" x14ac:dyDescent="0.3">
      <c r="B23" s="4">
        <f>Grupe!D7</f>
        <v>10</v>
      </c>
      <c r="C23" s="4" t="str">
        <f>Grupe!E7</f>
        <v>Podbregar, Matjaž</v>
      </c>
      <c r="D23" s="4">
        <v>9</v>
      </c>
      <c r="E23" s="4">
        <v>34</v>
      </c>
      <c r="F23" s="4">
        <v>34</v>
      </c>
      <c r="G23" s="4"/>
      <c r="H23" s="4">
        <v>80</v>
      </c>
      <c r="I23" s="4"/>
      <c r="J23" s="20">
        <f t="shared" si="6"/>
        <v>654.34</v>
      </c>
      <c r="K23" s="4"/>
      <c r="L23" s="20">
        <f t="shared" si="7"/>
        <v>940.35</v>
      </c>
    </row>
    <row r="24" spans="2:12" ht="18.75" customHeight="1" x14ac:dyDescent="0.3">
      <c r="B24" s="4">
        <f>Grupe!D8</f>
        <v>11</v>
      </c>
      <c r="C24" s="4" t="str">
        <f>Grupe!E8</f>
        <v>Lovše, Mirko</v>
      </c>
      <c r="D24" s="4">
        <v>8</v>
      </c>
      <c r="E24" s="4">
        <v>48</v>
      </c>
      <c r="F24" s="4">
        <v>28</v>
      </c>
      <c r="G24" s="4"/>
      <c r="H24" s="4">
        <v>100</v>
      </c>
      <c r="I24" s="4"/>
      <c r="J24" s="20">
        <f t="shared" si="6"/>
        <v>628.28</v>
      </c>
      <c r="K24" s="4"/>
      <c r="L24" s="20">
        <f t="shared" si="7"/>
        <v>902.9</v>
      </c>
    </row>
    <row r="25" spans="2:12" ht="18.75" customHeight="1" x14ac:dyDescent="0.3">
      <c r="B25" s="4"/>
      <c r="C25" s="4"/>
      <c r="D25" s="4"/>
      <c r="E25" s="4"/>
      <c r="F25" s="4"/>
      <c r="G25" s="4"/>
      <c r="H25" s="4"/>
      <c r="I25" s="4"/>
      <c r="J25" s="20"/>
      <c r="K25" s="4"/>
      <c r="L25" s="20"/>
    </row>
    <row r="26" spans="2:12" ht="18.75" customHeight="1" x14ac:dyDescent="0.3">
      <c r="B26" s="4"/>
      <c r="C26" s="4"/>
      <c r="D26" s="4"/>
      <c r="E26" s="4"/>
      <c r="F26" s="4"/>
      <c r="G26" s="4"/>
      <c r="H26" s="4"/>
      <c r="I26" s="4"/>
      <c r="J26" s="20"/>
      <c r="K26" s="4"/>
      <c r="L26" s="20"/>
    </row>
  </sheetData>
  <pageMargins left="0.39370078740157483" right="0.39370078740157483" top="0.39370078740157483" bottom="0.39370078740157483" header="0.31496062992125984" footer="0.31496062992125984"/>
  <pageSetup paperSize="9" orientation="portrait" r:id="rId1"/>
  <ignoredErrors>
    <ignoredError sqref="R10" twoDigitTextYear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26"/>
  <sheetViews>
    <sheetView topLeftCell="A9" workbookViewId="0">
      <selection sqref="A1:M27"/>
    </sheetView>
  </sheetViews>
  <sheetFormatPr defaultRowHeight="14.4" x14ac:dyDescent="0.3"/>
  <cols>
    <col min="3" max="3" width="22.109375" customWidth="1"/>
    <col min="4" max="4" width="9.109375" customWidth="1"/>
    <col min="7" max="7" width="2.44140625" customWidth="1"/>
    <col min="9" max="9" width="2.44140625" customWidth="1"/>
    <col min="11" max="11" width="2.5546875" customWidth="1"/>
    <col min="12" max="12" width="11" customWidth="1"/>
    <col min="15" max="16" width="7" customWidth="1"/>
    <col min="17" max="17" width="4.5546875" customWidth="1"/>
    <col min="18" max="19" width="7" customWidth="1"/>
  </cols>
  <sheetData>
    <row r="1" spans="2:19" ht="15" thickBot="1" x14ac:dyDescent="0.35"/>
    <row r="2" spans="2:19" ht="50.25" customHeight="1" thickBot="1" x14ac:dyDescent="0.9">
      <c r="B2" s="21" t="s">
        <v>22</v>
      </c>
      <c r="C2" s="22"/>
      <c r="D2" s="22"/>
      <c r="E2" s="22"/>
      <c r="F2" s="22"/>
      <c r="G2" s="22"/>
      <c r="H2" s="22"/>
      <c r="I2" s="22"/>
      <c r="J2" s="22"/>
      <c r="K2" s="22"/>
      <c r="L2" s="23"/>
    </row>
    <row r="3" spans="2:19" ht="15.75" customHeight="1" thickBot="1" x14ac:dyDescent="0.35"/>
    <row r="4" spans="2:19" ht="37.200000000000003" thickBot="1" x14ac:dyDescent="0.75">
      <c r="B4" s="24" t="s">
        <v>28</v>
      </c>
      <c r="C4" s="23"/>
    </row>
    <row r="5" spans="2:19" ht="15" thickBot="1" x14ac:dyDescent="0.35"/>
    <row r="6" spans="2:19" ht="18.75" customHeight="1" x14ac:dyDescent="0.3">
      <c r="B6" s="2" t="s">
        <v>30</v>
      </c>
      <c r="C6" s="2" t="s">
        <v>16</v>
      </c>
      <c r="D6" s="16" t="s">
        <v>32</v>
      </c>
      <c r="E6" s="16" t="s">
        <v>31</v>
      </c>
      <c r="F6" s="16" t="s">
        <v>33</v>
      </c>
      <c r="G6" s="4"/>
      <c r="H6" s="17" t="s">
        <v>34</v>
      </c>
      <c r="I6" s="4"/>
      <c r="J6" s="18" t="s">
        <v>35</v>
      </c>
      <c r="K6" s="4"/>
      <c r="L6" s="19" t="s">
        <v>36</v>
      </c>
      <c r="O6" s="26" t="s">
        <v>55</v>
      </c>
      <c r="P6" s="27">
        <v>100</v>
      </c>
      <c r="Q6" s="6"/>
      <c r="R6" s="26" t="s">
        <v>63</v>
      </c>
      <c r="S6" s="27">
        <v>60</v>
      </c>
    </row>
    <row r="7" spans="2:19" ht="18.75" customHeight="1" x14ac:dyDescent="0.3">
      <c r="B7" s="4">
        <f>Grupe!B16</f>
        <v>1</v>
      </c>
      <c r="C7" s="4" t="str">
        <f>Grupe!C16</f>
        <v>Urbančič, Grega</v>
      </c>
      <c r="D7" s="4">
        <v>9</v>
      </c>
      <c r="E7" s="4">
        <v>56</v>
      </c>
      <c r="F7" s="4">
        <v>21</v>
      </c>
      <c r="G7" s="4"/>
      <c r="H7" s="4">
        <v>100</v>
      </c>
      <c r="I7" s="4"/>
      <c r="J7" s="20">
        <f t="shared" ref="J7" si="0">D7*60+E7+F7/100+H7</f>
        <v>696.21</v>
      </c>
      <c r="K7" s="4"/>
      <c r="L7" s="20">
        <f t="shared" ref="L7" si="1">IF(J7=0,0,ROUND(J7/LARGE($J$7:$J$13,1)*1000,2))</f>
        <v>996.62</v>
      </c>
      <c r="O7" s="28" t="s">
        <v>56</v>
      </c>
      <c r="P7" s="29">
        <v>95</v>
      </c>
      <c r="Q7" s="6"/>
      <c r="R7" s="28" t="s">
        <v>64</v>
      </c>
      <c r="S7" s="29">
        <v>55</v>
      </c>
    </row>
    <row r="8" spans="2:19" ht="18.75" customHeight="1" x14ac:dyDescent="0.3">
      <c r="B8" s="4">
        <f>Grupe!B17</f>
        <v>3</v>
      </c>
      <c r="C8" s="4" t="str">
        <f>Grupe!C17</f>
        <v>Kosir, Damir</v>
      </c>
      <c r="D8" s="4">
        <v>9</v>
      </c>
      <c r="E8" s="4">
        <v>57</v>
      </c>
      <c r="F8" s="4">
        <v>6</v>
      </c>
      <c r="G8" s="4"/>
      <c r="H8" s="4">
        <v>95</v>
      </c>
      <c r="I8" s="4"/>
      <c r="J8" s="20">
        <f t="shared" ref="J8:J11" si="2">D8*60+E8+F8/100+H8</f>
        <v>692.06</v>
      </c>
      <c r="K8" s="4"/>
      <c r="L8" s="20">
        <f t="shared" ref="L8:L11" si="3">IF(J8=0,0,ROUND(J8/LARGE($J$7:$J$13,1)*1000,2))</f>
        <v>990.68</v>
      </c>
      <c r="O8" s="28" t="s">
        <v>57</v>
      </c>
      <c r="P8" s="29">
        <v>90</v>
      </c>
      <c r="Q8" s="6"/>
      <c r="R8" s="28" t="s">
        <v>65</v>
      </c>
      <c r="S8" s="29">
        <v>50</v>
      </c>
    </row>
    <row r="9" spans="2:19" ht="18.75" customHeight="1" x14ac:dyDescent="0.3">
      <c r="B9" s="4">
        <f>Grupe!B18</f>
        <v>6</v>
      </c>
      <c r="C9" s="4" t="str">
        <f>Grupe!C18</f>
        <v>Geci, Filip</v>
      </c>
      <c r="D9" s="4">
        <v>9</v>
      </c>
      <c r="E9" s="4">
        <v>58</v>
      </c>
      <c r="F9" s="4">
        <v>57</v>
      </c>
      <c r="G9" s="4"/>
      <c r="H9" s="4">
        <v>100</v>
      </c>
      <c r="I9" s="4"/>
      <c r="J9" s="20">
        <f t="shared" si="2"/>
        <v>698.57</v>
      </c>
      <c r="K9" s="4"/>
      <c r="L9" s="20">
        <f t="shared" si="3"/>
        <v>1000</v>
      </c>
      <c r="O9" s="28" t="s">
        <v>58</v>
      </c>
      <c r="P9" s="29">
        <v>85</v>
      </c>
      <c r="Q9" s="6"/>
      <c r="R9" s="28" t="s">
        <v>66</v>
      </c>
      <c r="S9" s="29">
        <v>45</v>
      </c>
    </row>
    <row r="10" spans="2:19" ht="18.75" customHeight="1" x14ac:dyDescent="0.3">
      <c r="B10" s="4">
        <f>Grupe!B19</f>
        <v>8</v>
      </c>
      <c r="C10" s="4" t="str">
        <f>Grupe!C19</f>
        <v>Videnšek, Tone</v>
      </c>
      <c r="D10" s="4">
        <v>9</v>
      </c>
      <c r="E10" s="4">
        <v>47</v>
      </c>
      <c r="F10" s="4">
        <v>47</v>
      </c>
      <c r="G10" s="4"/>
      <c r="H10" s="4">
        <v>95</v>
      </c>
      <c r="I10" s="4"/>
      <c r="J10" s="20">
        <f t="shared" si="2"/>
        <v>682.47</v>
      </c>
      <c r="K10" s="4"/>
      <c r="L10" s="20">
        <f t="shared" si="3"/>
        <v>976.95</v>
      </c>
      <c r="O10" s="28" t="s">
        <v>59</v>
      </c>
      <c r="P10" s="29">
        <v>80</v>
      </c>
      <c r="Q10" s="6"/>
      <c r="R10" s="28" t="s">
        <v>67</v>
      </c>
      <c r="S10" s="29">
        <v>40</v>
      </c>
    </row>
    <row r="11" spans="2:19" ht="18.75" customHeight="1" x14ac:dyDescent="0.3">
      <c r="B11" s="4">
        <f>Grupe!B20</f>
        <v>10</v>
      </c>
      <c r="C11" s="4" t="str">
        <f>Grupe!C20</f>
        <v>Podbregar, Matjaž</v>
      </c>
      <c r="D11" s="4">
        <v>5</v>
      </c>
      <c r="E11" s="4">
        <v>50</v>
      </c>
      <c r="F11" s="4">
        <v>46</v>
      </c>
      <c r="G11" s="4"/>
      <c r="H11" s="4">
        <v>100</v>
      </c>
      <c r="I11" s="4"/>
      <c r="J11" s="20">
        <f t="shared" si="2"/>
        <v>450.46</v>
      </c>
      <c r="K11" s="4"/>
      <c r="L11" s="20">
        <f t="shared" si="3"/>
        <v>644.83000000000004</v>
      </c>
      <c r="O11" s="28" t="s">
        <v>60</v>
      </c>
      <c r="P11" s="29">
        <v>75</v>
      </c>
      <c r="Q11" s="6"/>
      <c r="R11" s="28" t="s">
        <v>68</v>
      </c>
      <c r="S11" s="29">
        <v>35</v>
      </c>
    </row>
    <row r="12" spans="2:19" ht="18.75" customHeight="1" x14ac:dyDescent="0.3">
      <c r="B12" s="4"/>
      <c r="C12" s="4"/>
      <c r="D12" s="4"/>
      <c r="E12" s="4"/>
      <c r="F12" s="4"/>
      <c r="G12" s="4"/>
      <c r="H12" s="4"/>
      <c r="I12" s="4"/>
      <c r="J12" s="20"/>
      <c r="K12" s="4"/>
      <c r="L12" s="20"/>
      <c r="O12" s="28" t="s">
        <v>61</v>
      </c>
      <c r="P12" s="29">
        <v>70</v>
      </c>
      <c r="Q12" s="6"/>
      <c r="R12" s="28" t="s">
        <v>69</v>
      </c>
      <c r="S12" s="29">
        <v>30</v>
      </c>
    </row>
    <row r="13" spans="2:19" ht="18.75" customHeight="1" thickBot="1" x14ac:dyDescent="0.35">
      <c r="B13" s="4"/>
      <c r="C13" s="4"/>
      <c r="D13" s="4"/>
      <c r="E13" s="4"/>
      <c r="F13" s="4"/>
      <c r="G13" s="4"/>
      <c r="H13" s="4"/>
      <c r="I13" s="4"/>
      <c r="J13" s="20"/>
      <c r="K13" s="4"/>
      <c r="L13" s="20"/>
      <c r="O13" s="30" t="s">
        <v>62</v>
      </c>
      <c r="P13" s="31">
        <v>65</v>
      </c>
      <c r="Q13" s="6"/>
      <c r="R13" s="30" t="s">
        <v>70</v>
      </c>
      <c r="S13" s="31">
        <v>0</v>
      </c>
    </row>
    <row r="16" spans="2:19" ht="15" thickBot="1" x14ac:dyDescent="0.35"/>
    <row r="17" spans="2:13" ht="37.200000000000003" thickBot="1" x14ac:dyDescent="0.75">
      <c r="B17" s="24" t="s">
        <v>29</v>
      </c>
      <c r="C17" s="23"/>
    </row>
    <row r="19" spans="2:13" ht="18.75" customHeight="1" x14ac:dyDescent="0.3">
      <c r="B19" s="2" t="s">
        <v>30</v>
      </c>
      <c r="C19" s="2" t="s">
        <v>16</v>
      </c>
      <c r="D19" s="16" t="s">
        <v>32</v>
      </c>
      <c r="E19" s="16" t="s">
        <v>31</v>
      </c>
      <c r="F19" s="16" t="s">
        <v>33</v>
      </c>
      <c r="G19" s="4"/>
      <c r="H19" s="17" t="s">
        <v>34</v>
      </c>
      <c r="I19" s="4"/>
      <c r="J19" s="18" t="s">
        <v>35</v>
      </c>
      <c r="K19" s="4"/>
      <c r="L19" s="19" t="s">
        <v>36</v>
      </c>
    </row>
    <row r="20" spans="2:13" ht="18.75" customHeight="1" x14ac:dyDescent="0.3">
      <c r="B20" s="4">
        <f>Grupe!D16</f>
        <v>2</v>
      </c>
      <c r="C20" s="4" t="str">
        <f>Grupe!E16</f>
        <v>Urbančič, Luka</v>
      </c>
      <c r="D20" s="4">
        <v>9</v>
      </c>
      <c r="E20" s="4">
        <v>41</v>
      </c>
      <c r="F20" s="4">
        <v>94</v>
      </c>
      <c r="G20" s="4"/>
      <c r="H20" s="4">
        <v>95</v>
      </c>
      <c r="I20" s="4"/>
      <c r="J20" s="20">
        <f t="shared" ref="J20" si="4">D20*60+E20+F20/100+H20</f>
        <v>676.94</v>
      </c>
      <c r="K20" s="4"/>
      <c r="L20" s="20">
        <f t="shared" ref="L20" si="5">IF(J20=0,0,ROUND(J20/LARGE($J$20:$J$26,1)*1000,2))</f>
        <v>981.34</v>
      </c>
    </row>
    <row r="21" spans="2:13" ht="18.75" customHeight="1" x14ac:dyDescent="0.3">
      <c r="B21" s="4">
        <f>Grupe!D17</f>
        <v>4</v>
      </c>
      <c r="C21" s="4" t="str">
        <f>Grupe!E17</f>
        <v>Tucman, Alen</v>
      </c>
      <c r="D21" s="4">
        <v>9</v>
      </c>
      <c r="E21" s="4">
        <v>54</v>
      </c>
      <c r="F21" s="4">
        <v>81</v>
      </c>
      <c r="G21" s="4"/>
      <c r="H21" s="4">
        <v>95</v>
      </c>
      <c r="I21" s="4"/>
      <c r="J21" s="20">
        <f t="shared" ref="J21:J25" si="6">D21*60+E21+F21/100+H21</f>
        <v>689.81</v>
      </c>
      <c r="K21" s="4"/>
      <c r="L21" s="20">
        <f t="shared" ref="L21:L25" si="7">IF(J21=0,0,ROUND(J21/LARGE($J$20:$J$26,1)*1000,2))</f>
        <v>1000</v>
      </c>
    </row>
    <row r="22" spans="2:13" ht="18.75" customHeight="1" x14ac:dyDescent="0.3">
      <c r="B22" s="4">
        <f>Grupe!D18</f>
        <v>5</v>
      </c>
      <c r="C22" s="4" t="str">
        <f>Grupe!E18</f>
        <v>Frančić, Nikola</v>
      </c>
      <c r="D22" s="4">
        <v>9</v>
      </c>
      <c r="E22" s="4">
        <v>17</v>
      </c>
      <c r="F22" s="4">
        <v>38</v>
      </c>
      <c r="G22" s="4"/>
      <c r="H22" s="4">
        <v>0</v>
      </c>
      <c r="I22" s="4"/>
      <c r="J22" s="20">
        <f t="shared" si="6"/>
        <v>557.38</v>
      </c>
      <c r="K22" s="4"/>
      <c r="L22" s="20">
        <f t="shared" si="7"/>
        <v>808.02</v>
      </c>
    </row>
    <row r="23" spans="2:13" ht="18.75" customHeight="1" x14ac:dyDescent="0.3">
      <c r="B23" s="4">
        <f>Grupe!D19</f>
        <v>7</v>
      </c>
      <c r="C23" s="4" t="str">
        <f>Grupe!E19</f>
        <v>Hrastovec, Krešimir</v>
      </c>
      <c r="D23" s="4">
        <v>9</v>
      </c>
      <c r="E23" s="4">
        <v>55</v>
      </c>
      <c r="F23" s="4">
        <v>22</v>
      </c>
      <c r="G23" s="4"/>
      <c r="H23" s="4">
        <v>55</v>
      </c>
      <c r="I23" s="4"/>
      <c r="J23" s="20">
        <f t="shared" si="6"/>
        <v>650.22</v>
      </c>
      <c r="K23" s="4"/>
      <c r="L23" s="20">
        <f t="shared" si="7"/>
        <v>942.61</v>
      </c>
    </row>
    <row r="24" spans="2:13" ht="18.75" customHeight="1" x14ac:dyDescent="0.3">
      <c r="B24" s="4">
        <f>Grupe!D20</f>
        <v>9</v>
      </c>
      <c r="C24" s="4" t="str">
        <f>Grupe!E20</f>
        <v>Mihajlović, Saša</v>
      </c>
      <c r="D24" s="4">
        <v>9</v>
      </c>
      <c r="E24" s="4">
        <v>41</v>
      </c>
      <c r="F24" s="4">
        <v>18</v>
      </c>
      <c r="G24" s="4"/>
      <c r="H24" s="4">
        <v>95</v>
      </c>
      <c r="I24" s="4"/>
      <c r="J24" s="20">
        <f t="shared" si="6"/>
        <v>676.18</v>
      </c>
      <c r="K24" s="4"/>
      <c r="L24" s="20">
        <f t="shared" si="7"/>
        <v>980.24</v>
      </c>
      <c r="M24" s="105"/>
    </row>
    <row r="25" spans="2:13" ht="18.75" customHeight="1" x14ac:dyDescent="0.3">
      <c r="B25" s="4">
        <f>Grupe!D21</f>
        <v>11</v>
      </c>
      <c r="C25" s="4" t="str">
        <f>Grupe!E21</f>
        <v>Lovše, Mirko</v>
      </c>
      <c r="D25" s="4">
        <v>9</v>
      </c>
      <c r="E25" s="4">
        <v>33</v>
      </c>
      <c r="F25" s="4">
        <v>3</v>
      </c>
      <c r="G25" s="4"/>
      <c r="H25" s="4">
        <v>40</v>
      </c>
      <c r="I25" s="4"/>
      <c r="J25" s="20">
        <f t="shared" si="6"/>
        <v>613.03</v>
      </c>
      <c r="K25" s="4"/>
      <c r="L25" s="20">
        <f t="shared" si="7"/>
        <v>888.69</v>
      </c>
    </row>
    <row r="26" spans="2:13" ht="18.75" customHeight="1" x14ac:dyDescent="0.3">
      <c r="B26" s="4"/>
      <c r="C26" s="4"/>
      <c r="D26" s="4"/>
      <c r="E26" s="4"/>
      <c r="F26" s="4"/>
      <c r="G26" s="4"/>
      <c r="H26" s="4"/>
      <c r="I26" s="4"/>
      <c r="J26" s="20"/>
      <c r="K26" s="4"/>
      <c r="L26" s="20"/>
    </row>
  </sheetData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26"/>
  <sheetViews>
    <sheetView topLeftCell="A10" workbookViewId="0">
      <selection activeCell="O23" sqref="O23"/>
    </sheetView>
  </sheetViews>
  <sheetFormatPr defaultRowHeight="14.4" x14ac:dyDescent="0.3"/>
  <cols>
    <col min="3" max="3" width="22.109375" customWidth="1"/>
    <col min="4" max="4" width="9.109375" customWidth="1"/>
    <col min="7" max="7" width="2.44140625" customWidth="1"/>
    <col min="9" max="9" width="2.44140625" customWidth="1"/>
    <col min="11" max="11" width="2.5546875" customWidth="1"/>
    <col min="12" max="12" width="11" customWidth="1"/>
    <col min="15" max="16" width="7" customWidth="1"/>
    <col min="17" max="17" width="4.5546875" customWidth="1"/>
    <col min="18" max="19" width="7" customWidth="1"/>
  </cols>
  <sheetData>
    <row r="1" spans="2:19" ht="15" thickBot="1" x14ac:dyDescent="0.35"/>
    <row r="2" spans="2:19" ht="50.25" customHeight="1" thickBot="1" x14ac:dyDescent="0.9">
      <c r="B2" s="21" t="s">
        <v>23</v>
      </c>
      <c r="C2" s="22"/>
      <c r="D2" s="22"/>
      <c r="E2" s="22"/>
      <c r="F2" s="22"/>
      <c r="G2" s="22"/>
      <c r="H2" s="22"/>
      <c r="I2" s="22"/>
      <c r="J2" s="22"/>
      <c r="K2" s="22"/>
      <c r="L2" s="23"/>
    </row>
    <row r="3" spans="2:19" ht="15.75" customHeight="1" thickBot="1" x14ac:dyDescent="0.35"/>
    <row r="4" spans="2:19" ht="37.200000000000003" thickBot="1" x14ac:dyDescent="0.75">
      <c r="B4" s="24" t="s">
        <v>28</v>
      </c>
      <c r="C4" s="23"/>
    </row>
    <row r="5" spans="2:19" ht="15" thickBot="1" x14ac:dyDescent="0.35"/>
    <row r="6" spans="2:19" ht="18.75" customHeight="1" x14ac:dyDescent="0.3">
      <c r="B6" s="2" t="s">
        <v>30</v>
      </c>
      <c r="C6" s="2" t="s">
        <v>16</v>
      </c>
      <c r="D6" s="16" t="s">
        <v>32</v>
      </c>
      <c r="E6" s="16" t="s">
        <v>31</v>
      </c>
      <c r="F6" s="16" t="s">
        <v>33</v>
      </c>
      <c r="G6" s="4"/>
      <c r="H6" s="17" t="s">
        <v>34</v>
      </c>
      <c r="I6" s="4"/>
      <c r="J6" s="18" t="s">
        <v>35</v>
      </c>
      <c r="K6" s="4"/>
      <c r="L6" s="19" t="s">
        <v>36</v>
      </c>
      <c r="O6" s="26" t="s">
        <v>55</v>
      </c>
      <c r="P6" s="27">
        <v>100</v>
      </c>
      <c r="Q6" s="6"/>
      <c r="R6" s="26" t="s">
        <v>63</v>
      </c>
      <c r="S6" s="27">
        <v>60</v>
      </c>
    </row>
    <row r="7" spans="2:19" ht="18.75" customHeight="1" x14ac:dyDescent="0.3">
      <c r="B7" s="4">
        <f>Grupe!B28</f>
        <v>1</v>
      </c>
      <c r="C7" s="4" t="str">
        <f>Grupe!C28</f>
        <v>Urbančič, Grega</v>
      </c>
      <c r="D7" s="4">
        <v>9</v>
      </c>
      <c r="E7" s="4">
        <v>46</v>
      </c>
      <c r="F7" s="4">
        <v>44</v>
      </c>
      <c r="G7" s="4"/>
      <c r="H7" s="4">
        <v>100</v>
      </c>
      <c r="I7" s="4"/>
      <c r="J7" s="20">
        <f>D7*60+E7+F7/100+H7</f>
        <v>686.44</v>
      </c>
      <c r="K7" s="4"/>
      <c r="L7" s="20">
        <f>IF(J7=0,0,ROUND(J7/LARGE($J$7:$J$12,1)*1000,2))</f>
        <v>993.17</v>
      </c>
      <c r="O7" s="28" t="s">
        <v>56</v>
      </c>
      <c r="P7" s="29">
        <v>95</v>
      </c>
      <c r="Q7" s="6"/>
      <c r="R7" s="28" t="s">
        <v>64</v>
      </c>
      <c r="S7" s="29">
        <v>55</v>
      </c>
    </row>
    <row r="8" spans="2:19" ht="18.75" customHeight="1" x14ac:dyDescent="0.3">
      <c r="B8" s="4">
        <f>Grupe!B29</f>
        <v>3</v>
      </c>
      <c r="C8" s="4" t="str">
        <f>Grupe!C29</f>
        <v>Kosir, Damir</v>
      </c>
      <c r="D8" s="4">
        <v>8</v>
      </c>
      <c r="E8" s="4">
        <v>55</v>
      </c>
      <c r="F8" s="4">
        <v>51</v>
      </c>
      <c r="G8" s="4"/>
      <c r="H8" s="4">
        <v>95</v>
      </c>
      <c r="I8" s="4"/>
      <c r="J8" s="20">
        <f t="shared" ref="J8:J12" si="0">D8*60+E8+F8/100+H8</f>
        <v>630.51</v>
      </c>
      <c r="K8" s="4"/>
      <c r="L8" s="20">
        <f t="shared" ref="L8:L12" si="1">IF(J8=0,0,ROUND(J8/LARGE($J$7:$J$12,1)*1000,2))</f>
        <v>912.25</v>
      </c>
      <c r="O8" s="28" t="s">
        <v>57</v>
      </c>
      <c r="P8" s="29">
        <v>90</v>
      </c>
      <c r="Q8" s="6"/>
      <c r="R8" s="28" t="s">
        <v>65</v>
      </c>
      <c r="S8" s="29">
        <v>50</v>
      </c>
    </row>
    <row r="9" spans="2:19" ht="18.75" customHeight="1" x14ac:dyDescent="0.3">
      <c r="B9" s="4">
        <f>Grupe!B30</f>
        <v>5</v>
      </c>
      <c r="C9" s="4" t="str">
        <f>Grupe!C30</f>
        <v>Frančić, Nikola</v>
      </c>
      <c r="D9" s="4">
        <v>9</v>
      </c>
      <c r="E9" s="4">
        <v>50</v>
      </c>
      <c r="F9" s="4">
        <v>94</v>
      </c>
      <c r="G9" s="4"/>
      <c r="H9" s="4">
        <v>40</v>
      </c>
      <c r="I9" s="4"/>
      <c r="J9" s="20">
        <f t="shared" si="0"/>
        <v>630.94000000000005</v>
      </c>
      <c r="K9" s="4"/>
      <c r="L9" s="20">
        <f t="shared" si="1"/>
        <v>912.87</v>
      </c>
      <c r="O9" s="28" t="s">
        <v>58</v>
      </c>
      <c r="P9" s="29">
        <v>85</v>
      </c>
      <c r="Q9" s="6"/>
      <c r="R9" s="28" t="s">
        <v>66</v>
      </c>
      <c r="S9" s="29">
        <v>45</v>
      </c>
    </row>
    <row r="10" spans="2:19" ht="18.75" customHeight="1" x14ac:dyDescent="0.3">
      <c r="B10" s="4">
        <f>Grupe!B31</f>
        <v>7</v>
      </c>
      <c r="C10" s="4" t="str">
        <f>Grupe!C31</f>
        <v>Hrastovec, Krešimir</v>
      </c>
      <c r="D10" s="4">
        <v>9</v>
      </c>
      <c r="E10" s="4">
        <v>56</v>
      </c>
      <c r="F10" s="4">
        <v>16</v>
      </c>
      <c r="G10" s="4"/>
      <c r="H10" s="4">
        <v>95</v>
      </c>
      <c r="I10" s="4"/>
      <c r="J10" s="20">
        <f t="shared" si="0"/>
        <v>691.16</v>
      </c>
      <c r="K10" s="4"/>
      <c r="L10" s="20">
        <f t="shared" si="1"/>
        <v>1000</v>
      </c>
      <c r="O10" s="28" t="s">
        <v>59</v>
      </c>
      <c r="P10" s="29">
        <v>80</v>
      </c>
      <c r="Q10" s="6"/>
      <c r="R10" s="28" t="s">
        <v>67</v>
      </c>
      <c r="S10" s="29">
        <v>40</v>
      </c>
    </row>
    <row r="11" spans="2:19" ht="18.75" customHeight="1" x14ac:dyDescent="0.3">
      <c r="B11" s="4">
        <f>Grupe!B32</f>
        <v>9</v>
      </c>
      <c r="C11" s="4" t="str">
        <f>Grupe!C32</f>
        <v>Mihajlović, Saša</v>
      </c>
      <c r="D11" s="4">
        <v>8</v>
      </c>
      <c r="E11" s="4">
        <v>9</v>
      </c>
      <c r="F11" s="4">
        <v>43</v>
      </c>
      <c r="G11" s="4"/>
      <c r="H11" s="4">
        <v>90</v>
      </c>
      <c r="I11" s="4"/>
      <c r="J11" s="20">
        <f t="shared" si="0"/>
        <v>579.43000000000006</v>
      </c>
      <c r="K11" s="4"/>
      <c r="L11" s="20">
        <f t="shared" si="1"/>
        <v>838.34</v>
      </c>
      <c r="O11" s="28" t="s">
        <v>60</v>
      </c>
      <c r="P11" s="29">
        <v>75</v>
      </c>
      <c r="Q11" s="6"/>
      <c r="R11" s="28" t="s">
        <v>68</v>
      </c>
      <c r="S11" s="29">
        <v>35</v>
      </c>
    </row>
    <row r="12" spans="2:19" ht="18.75" customHeight="1" x14ac:dyDescent="0.3">
      <c r="B12" s="4">
        <f>Grupe!B33</f>
        <v>11</v>
      </c>
      <c r="C12" s="4" t="str">
        <f>Grupe!C33</f>
        <v>Lovše, Mirko</v>
      </c>
      <c r="D12" s="4">
        <v>6</v>
      </c>
      <c r="E12" s="4">
        <v>45</v>
      </c>
      <c r="F12" s="4">
        <v>56</v>
      </c>
      <c r="G12" s="4"/>
      <c r="H12" s="4">
        <v>80</v>
      </c>
      <c r="I12" s="4"/>
      <c r="J12" s="20">
        <f t="shared" si="0"/>
        <v>485.56</v>
      </c>
      <c r="K12" s="4"/>
      <c r="L12" s="20">
        <f t="shared" si="1"/>
        <v>702.53</v>
      </c>
      <c r="O12" s="28" t="s">
        <v>61</v>
      </c>
      <c r="P12" s="29">
        <v>70</v>
      </c>
      <c r="Q12" s="6"/>
      <c r="R12" s="28" t="s">
        <v>69</v>
      </c>
      <c r="S12" s="29">
        <v>30</v>
      </c>
    </row>
    <row r="13" spans="2:19" ht="18.75" customHeight="1" thickBot="1" x14ac:dyDescent="0.35">
      <c r="B13" s="4"/>
      <c r="C13" s="4"/>
      <c r="D13" s="4"/>
      <c r="E13" s="4"/>
      <c r="F13" s="4"/>
      <c r="G13" s="4"/>
      <c r="H13" s="4"/>
      <c r="I13" s="4"/>
      <c r="J13" s="20"/>
      <c r="K13" s="4"/>
      <c r="L13" s="20"/>
      <c r="O13" s="30" t="s">
        <v>62</v>
      </c>
      <c r="P13" s="31">
        <v>65</v>
      </c>
      <c r="Q13" s="6"/>
      <c r="R13" s="30" t="s">
        <v>70</v>
      </c>
      <c r="S13" s="31">
        <v>0</v>
      </c>
    </row>
    <row r="16" spans="2:19" ht="15" thickBot="1" x14ac:dyDescent="0.35"/>
    <row r="17" spans="2:12" ht="37.200000000000003" thickBot="1" x14ac:dyDescent="0.75">
      <c r="B17" s="24" t="s">
        <v>29</v>
      </c>
      <c r="C17" s="23"/>
    </row>
    <row r="19" spans="2:12" ht="18.75" customHeight="1" x14ac:dyDescent="0.3">
      <c r="B19" s="2" t="s">
        <v>30</v>
      </c>
      <c r="C19" s="2" t="s">
        <v>16</v>
      </c>
      <c r="D19" s="16" t="s">
        <v>32</v>
      </c>
      <c r="E19" s="16" t="s">
        <v>31</v>
      </c>
      <c r="F19" s="16" t="s">
        <v>33</v>
      </c>
      <c r="G19" s="4"/>
      <c r="H19" s="17" t="s">
        <v>34</v>
      </c>
      <c r="I19" s="4"/>
      <c r="J19" s="18" t="s">
        <v>35</v>
      </c>
      <c r="K19" s="4"/>
      <c r="L19" s="19" t="s">
        <v>36</v>
      </c>
    </row>
    <row r="20" spans="2:12" ht="18.75" customHeight="1" x14ac:dyDescent="0.3">
      <c r="B20" s="4">
        <f>Grupe!D28</f>
        <v>2</v>
      </c>
      <c r="C20" s="4" t="str">
        <f>Grupe!E28</f>
        <v>Urbančič, Luka</v>
      </c>
      <c r="D20" s="4">
        <v>9</v>
      </c>
      <c r="E20" s="4">
        <v>50</v>
      </c>
      <c r="F20" s="4">
        <v>9</v>
      </c>
      <c r="G20" s="4"/>
      <c r="H20" s="4">
        <v>100</v>
      </c>
      <c r="I20" s="4"/>
      <c r="J20" s="20">
        <f t="shared" ref="J20" si="2">D20*60+E20+F20/100+H20</f>
        <v>690.09</v>
      </c>
      <c r="K20" s="4"/>
      <c r="L20" s="20">
        <f t="shared" ref="L20" si="3">IF(J20=0,0,ROUND(J20/LARGE($J$20:$J$26,1)*1000,2))</f>
        <v>1000</v>
      </c>
    </row>
    <row r="21" spans="2:12" ht="18.75" customHeight="1" x14ac:dyDescent="0.3">
      <c r="B21" s="4">
        <f>Grupe!D29</f>
        <v>4</v>
      </c>
      <c r="C21" s="4" t="str">
        <f>Grupe!E29</f>
        <v>Tucman, Alen</v>
      </c>
      <c r="D21" s="4">
        <v>9</v>
      </c>
      <c r="E21" s="4">
        <v>21</v>
      </c>
      <c r="F21" s="4">
        <v>78</v>
      </c>
      <c r="G21" s="4"/>
      <c r="H21" s="4">
        <v>100</v>
      </c>
      <c r="I21" s="4"/>
      <c r="J21" s="20">
        <f t="shared" ref="J21:J24" si="4">D21*60+E21+F21/100+H21</f>
        <v>661.78</v>
      </c>
      <c r="K21" s="4"/>
      <c r="L21" s="20">
        <f t="shared" ref="L21:L24" si="5">IF(J21=0,0,ROUND(J21/LARGE($J$20:$J$26,1)*1000,2))</f>
        <v>958.98</v>
      </c>
    </row>
    <row r="22" spans="2:12" ht="18.75" customHeight="1" x14ac:dyDescent="0.3">
      <c r="B22" s="4">
        <f>Grupe!D30</f>
        <v>6</v>
      </c>
      <c r="C22" s="4" t="str">
        <f>Grupe!E30</f>
        <v>Geci, Filip</v>
      </c>
      <c r="D22" s="4">
        <v>7</v>
      </c>
      <c r="E22" s="4">
        <v>39</v>
      </c>
      <c r="F22" s="4">
        <v>87</v>
      </c>
      <c r="G22" s="4"/>
      <c r="H22" s="4">
        <v>80</v>
      </c>
      <c r="I22" s="4"/>
      <c r="J22" s="20">
        <f t="shared" si="4"/>
        <v>539.87</v>
      </c>
      <c r="K22" s="4"/>
      <c r="L22" s="20">
        <f t="shared" si="5"/>
        <v>782.32</v>
      </c>
    </row>
    <row r="23" spans="2:12" ht="18.75" customHeight="1" x14ac:dyDescent="0.3">
      <c r="B23" s="4">
        <f>Grupe!D31</f>
        <v>8</v>
      </c>
      <c r="C23" s="4" t="str">
        <f>Grupe!E31</f>
        <v>Videnšek, Tone</v>
      </c>
      <c r="D23" s="4">
        <v>4</v>
      </c>
      <c r="E23" s="4">
        <v>50</v>
      </c>
      <c r="F23" s="4">
        <v>61</v>
      </c>
      <c r="G23" s="4"/>
      <c r="H23" s="4">
        <v>0</v>
      </c>
      <c r="I23" s="4"/>
      <c r="J23" s="20">
        <f t="shared" si="4"/>
        <v>290.61</v>
      </c>
      <c r="K23" s="4"/>
      <c r="L23" s="20">
        <f t="shared" si="5"/>
        <v>421.12</v>
      </c>
    </row>
    <row r="24" spans="2:12" ht="18.75" customHeight="1" x14ac:dyDescent="0.3">
      <c r="B24" s="4">
        <f>Grupe!D32</f>
        <v>10</v>
      </c>
      <c r="C24" s="4" t="str">
        <f>Grupe!E32</f>
        <v>Podbregar, Matjaž</v>
      </c>
      <c r="D24" s="4">
        <v>9</v>
      </c>
      <c r="E24" s="4">
        <v>50</v>
      </c>
      <c r="F24" s="4">
        <v>87</v>
      </c>
      <c r="G24" s="4"/>
      <c r="H24" s="4">
        <v>90</v>
      </c>
      <c r="I24" s="4"/>
      <c r="J24" s="20">
        <f t="shared" si="4"/>
        <v>680.87</v>
      </c>
      <c r="K24" s="4"/>
      <c r="L24" s="20">
        <f t="shared" si="5"/>
        <v>986.64</v>
      </c>
    </row>
    <row r="25" spans="2:12" ht="18.75" customHeight="1" x14ac:dyDescent="0.3">
      <c r="B25" s="4"/>
      <c r="C25" s="4"/>
      <c r="D25" s="4"/>
      <c r="E25" s="4"/>
      <c r="F25" s="4"/>
      <c r="G25" s="4"/>
      <c r="H25" s="4"/>
      <c r="I25" s="4"/>
      <c r="J25" s="20"/>
      <c r="K25" s="4"/>
      <c r="L25" s="20"/>
    </row>
    <row r="26" spans="2:12" ht="18.75" customHeight="1" x14ac:dyDescent="0.3">
      <c r="B26" s="4"/>
      <c r="C26" s="4"/>
      <c r="D26" s="4"/>
      <c r="E26" s="4"/>
      <c r="F26" s="4"/>
      <c r="G26" s="4"/>
      <c r="H26" s="4"/>
      <c r="I26" s="4"/>
      <c r="J26" s="20"/>
      <c r="K26" s="4"/>
      <c r="L26" s="20"/>
    </row>
  </sheetData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26"/>
  <sheetViews>
    <sheetView topLeftCell="A8" workbookViewId="0">
      <selection sqref="A1:M27"/>
    </sheetView>
  </sheetViews>
  <sheetFormatPr defaultRowHeight="14.4" x14ac:dyDescent="0.3"/>
  <cols>
    <col min="3" max="3" width="22.109375" customWidth="1"/>
    <col min="4" max="4" width="9.109375" customWidth="1"/>
    <col min="7" max="7" width="2.44140625" customWidth="1"/>
    <col min="9" max="9" width="2.44140625" customWidth="1"/>
    <col min="11" max="11" width="2.5546875" customWidth="1"/>
    <col min="12" max="12" width="11" customWidth="1"/>
    <col min="15" max="16" width="7" customWidth="1"/>
    <col min="17" max="17" width="4.5546875" customWidth="1"/>
    <col min="18" max="19" width="7" customWidth="1"/>
  </cols>
  <sheetData>
    <row r="1" spans="2:19" ht="15" thickBot="1" x14ac:dyDescent="0.35"/>
    <row r="2" spans="2:19" ht="50.25" customHeight="1" thickBot="1" x14ac:dyDescent="0.9">
      <c r="B2" s="21" t="s">
        <v>24</v>
      </c>
      <c r="C2" s="22"/>
      <c r="D2" s="22"/>
      <c r="E2" s="22"/>
      <c r="F2" s="22"/>
      <c r="G2" s="22"/>
      <c r="H2" s="22"/>
      <c r="I2" s="22"/>
      <c r="J2" s="22"/>
      <c r="K2" s="22"/>
      <c r="L2" s="23"/>
    </row>
    <row r="3" spans="2:19" ht="15.75" customHeight="1" thickBot="1" x14ac:dyDescent="0.35"/>
    <row r="4" spans="2:19" ht="37.200000000000003" thickBot="1" x14ac:dyDescent="0.75">
      <c r="B4" s="24" t="s">
        <v>28</v>
      </c>
      <c r="C4" s="23"/>
    </row>
    <row r="5" spans="2:19" ht="15" thickBot="1" x14ac:dyDescent="0.35"/>
    <row r="6" spans="2:19" ht="18.75" customHeight="1" x14ac:dyDescent="0.3">
      <c r="B6" s="2" t="s">
        <v>30</v>
      </c>
      <c r="C6" s="2" t="s">
        <v>16</v>
      </c>
      <c r="D6" s="16" t="s">
        <v>32</v>
      </c>
      <c r="E6" s="16" t="s">
        <v>31</v>
      </c>
      <c r="F6" s="16" t="s">
        <v>33</v>
      </c>
      <c r="G6" s="4"/>
      <c r="H6" s="17" t="s">
        <v>34</v>
      </c>
      <c r="I6" s="4"/>
      <c r="J6" s="18" t="s">
        <v>35</v>
      </c>
      <c r="K6" s="4"/>
      <c r="L6" s="19" t="s">
        <v>36</v>
      </c>
      <c r="O6" s="26" t="s">
        <v>55</v>
      </c>
      <c r="P6" s="27">
        <v>100</v>
      </c>
      <c r="Q6" s="6"/>
      <c r="R6" s="26" t="s">
        <v>63</v>
      </c>
      <c r="S6" s="27">
        <v>60</v>
      </c>
    </row>
    <row r="7" spans="2:19" ht="18.75" customHeight="1" x14ac:dyDescent="0.3">
      <c r="B7" s="4">
        <f>Grupe!B40</f>
        <v>1</v>
      </c>
      <c r="C7" s="4" t="str">
        <f>Grupe!C40</f>
        <v>Urbančič, Grega</v>
      </c>
      <c r="D7" s="4">
        <v>9</v>
      </c>
      <c r="E7" s="4">
        <v>44</v>
      </c>
      <c r="F7" s="4">
        <v>32</v>
      </c>
      <c r="G7" s="4"/>
      <c r="H7" s="4">
        <v>100</v>
      </c>
      <c r="I7" s="4"/>
      <c r="J7" s="20">
        <f>D7*60+E7+F7/100+H7</f>
        <v>684.32</v>
      </c>
      <c r="K7" s="4"/>
      <c r="L7" s="20">
        <f>IF(J7=0,0,ROUND(J7/LARGE($J$7:$J$12,1)*1000,2))</f>
        <v>1000</v>
      </c>
      <c r="O7" s="28" t="s">
        <v>56</v>
      </c>
      <c r="P7" s="29">
        <v>95</v>
      </c>
      <c r="Q7" s="6"/>
      <c r="R7" s="28" t="s">
        <v>64</v>
      </c>
      <c r="S7" s="29">
        <v>55</v>
      </c>
    </row>
    <row r="8" spans="2:19" ht="18.75" customHeight="1" x14ac:dyDescent="0.3">
      <c r="B8" s="4">
        <f>Grupe!B41</f>
        <v>3</v>
      </c>
      <c r="C8" s="4" t="str">
        <f>Grupe!C41</f>
        <v>Kosir, Damir</v>
      </c>
      <c r="D8" s="4">
        <v>8</v>
      </c>
      <c r="E8" s="4">
        <v>55</v>
      </c>
      <c r="F8" s="4">
        <v>97</v>
      </c>
      <c r="G8" s="4"/>
      <c r="H8" s="4">
        <v>90</v>
      </c>
      <c r="I8" s="4"/>
      <c r="J8" s="20">
        <f t="shared" ref="J8:J12" si="0">D8*60+E8+F8/100+H8</f>
        <v>625.97</v>
      </c>
      <c r="K8" s="4"/>
      <c r="L8" s="20">
        <f t="shared" ref="L8:L12" si="1">IF(J8=0,0,ROUND(J8/LARGE($J$7:$J$12,1)*1000,2))</f>
        <v>914.73</v>
      </c>
      <c r="O8" s="28" t="s">
        <v>57</v>
      </c>
      <c r="P8" s="29">
        <v>90</v>
      </c>
      <c r="Q8" s="6"/>
      <c r="R8" s="28" t="s">
        <v>65</v>
      </c>
      <c r="S8" s="29">
        <v>50</v>
      </c>
    </row>
    <row r="9" spans="2:19" ht="18.75" customHeight="1" x14ac:dyDescent="0.3">
      <c r="B9" s="4">
        <f>Grupe!B42</f>
        <v>5</v>
      </c>
      <c r="C9" s="4" t="str">
        <f>Grupe!C42</f>
        <v>Frančić, Nikola</v>
      </c>
      <c r="D9" s="4">
        <v>0</v>
      </c>
      <c r="E9" s="4">
        <v>0</v>
      </c>
      <c r="F9" s="4">
        <v>0</v>
      </c>
      <c r="G9" s="4"/>
      <c r="H9" s="4">
        <v>0</v>
      </c>
      <c r="I9" s="4"/>
      <c r="J9" s="20">
        <f t="shared" si="0"/>
        <v>0</v>
      </c>
      <c r="K9" s="4"/>
      <c r="L9" s="20">
        <f t="shared" si="1"/>
        <v>0</v>
      </c>
      <c r="O9" s="28" t="s">
        <v>58</v>
      </c>
      <c r="P9" s="29">
        <v>85</v>
      </c>
      <c r="Q9" s="6"/>
      <c r="R9" s="28" t="s">
        <v>66</v>
      </c>
      <c r="S9" s="29">
        <v>45</v>
      </c>
    </row>
    <row r="10" spans="2:19" ht="18.75" customHeight="1" x14ac:dyDescent="0.3">
      <c r="B10" s="4">
        <f>Grupe!B43</f>
        <v>6</v>
      </c>
      <c r="C10" s="4" t="str">
        <f>Grupe!C43</f>
        <v>Geci, Filip</v>
      </c>
      <c r="D10" s="4">
        <v>9</v>
      </c>
      <c r="E10" s="4">
        <v>37</v>
      </c>
      <c r="F10" s="4">
        <v>53</v>
      </c>
      <c r="G10" s="4"/>
      <c r="H10" s="4">
        <v>95</v>
      </c>
      <c r="I10" s="4"/>
      <c r="J10" s="20">
        <f t="shared" si="0"/>
        <v>672.53</v>
      </c>
      <c r="K10" s="4"/>
      <c r="L10" s="20">
        <f t="shared" si="1"/>
        <v>982.77</v>
      </c>
      <c r="O10" s="28" t="s">
        <v>59</v>
      </c>
      <c r="P10" s="29">
        <v>80</v>
      </c>
      <c r="Q10" s="6"/>
      <c r="R10" s="28" t="s">
        <v>67</v>
      </c>
      <c r="S10" s="29">
        <v>40</v>
      </c>
    </row>
    <row r="11" spans="2:19" ht="18.75" customHeight="1" x14ac:dyDescent="0.3">
      <c r="B11" s="4">
        <f>Grupe!B44</f>
        <v>9</v>
      </c>
      <c r="C11" s="4" t="str">
        <f>Grupe!C44</f>
        <v>Mihajlović, Saša</v>
      </c>
      <c r="D11" s="4">
        <v>7</v>
      </c>
      <c r="E11" s="4">
        <v>22</v>
      </c>
      <c r="F11" s="4">
        <v>95</v>
      </c>
      <c r="G11" s="4"/>
      <c r="H11" s="4">
        <v>90</v>
      </c>
      <c r="I11" s="4"/>
      <c r="J11" s="20">
        <f t="shared" si="0"/>
        <v>532.95000000000005</v>
      </c>
      <c r="K11" s="4"/>
      <c r="L11" s="20">
        <f t="shared" si="1"/>
        <v>778.8</v>
      </c>
      <c r="O11" s="28" t="s">
        <v>60</v>
      </c>
      <c r="P11" s="29">
        <v>75</v>
      </c>
      <c r="Q11" s="6"/>
      <c r="R11" s="28" t="s">
        <v>68</v>
      </c>
      <c r="S11" s="29">
        <v>35</v>
      </c>
    </row>
    <row r="12" spans="2:19" ht="18.75" customHeight="1" x14ac:dyDescent="0.3">
      <c r="B12" s="4">
        <f>Grupe!B45</f>
        <v>10</v>
      </c>
      <c r="C12" s="4" t="str">
        <f>Grupe!C45</f>
        <v>Podbregar, Matjaž</v>
      </c>
      <c r="D12" s="4">
        <v>7</v>
      </c>
      <c r="E12" s="4">
        <v>13</v>
      </c>
      <c r="F12" s="4">
        <v>57</v>
      </c>
      <c r="G12" s="4"/>
      <c r="H12" s="4">
        <v>40</v>
      </c>
      <c r="I12" s="4"/>
      <c r="J12" s="20">
        <f t="shared" si="0"/>
        <v>473.57</v>
      </c>
      <c r="K12" s="4"/>
      <c r="L12" s="20">
        <f t="shared" si="1"/>
        <v>692.03</v>
      </c>
      <c r="O12" s="28" t="s">
        <v>61</v>
      </c>
      <c r="P12" s="29">
        <v>70</v>
      </c>
      <c r="Q12" s="6"/>
      <c r="R12" s="28" t="s">
        <v>69</v>
      </c>
      <c r="S12" s="29">
        <v>30</v>
      </c>
    </row>
    <row r="13" spans="2:19" ht="18.75" customHeight="1" thickBot="1" x14ac:dyDescent="0.35">
      <c r="B13" s="4"/>
      <c r="C13" s="4"/>
      <c r="D13" s="4"/>
      <c r="E13" s="4"/>
      <c r="F13" s="4"/>
      <c r="G13" s="4"/>
      <c r="H13" s="4"/>
      <c r="I13" s="4"/>
      <c r="J13" s="20"/>
      <c r="K13" s="4"/>
      <c r="L13" s="20"/>
      <c r="O13" s="30" t="s">
        <v>62</v>
      </c>
      <c r="P13" s="31">
        <v>65</v>
      </c>
      <c r="Q13" s="6"/>
      <c r="R13" s="30" t="s">
        <v>70</v>
      </c>
      <c r="S13" s="31">
        <v>0</v>
      </c>
    </row>
    <row r="16" spans="2:19" ht="15" thickBot="1" x14ac:dyDescent="0.35"/>
    <row r="17" spans="2:12" ht="37.200000000000003" thickBot="1" x14ac:dyDescent="0.75">
      <c r="B17" s="24" t="s">
        <v>29</v>
      </c>
      <c r="C17" s="23"/>
    </row>
    <row r="19" spans="2:12" ht="18.75" customHeight="1" x14ac:dyDescent="0.3">
      <c r="B19" s="2" t="s">
        <v>30</v>
      </c>
      <c r="C19" s="2" t="s">
        <v>16</v>
      </c>
      <c r="D19" s="16" t="s">
        <v>32</v>
      </c>
      <c r="E19" s="16" t="s">
        <v>31</v>
      </c>
      <c r="F19" s="16" t="s">
        <v>33</v>
      </c>
      <c r="G19" s="4"/>
      <c r="H19" s="17" t="s">
        <v>34</v>
      </c>
      <c r="I19" s="4"/>
      <c r="J19" s="18" t="s">
        <v>35</v>
      </c>
      <c r="K19" s="4"/>
      <c r="L19" s="19" t="s">
        <v>36</v>
      </c>
    </row>
    <row r="20" spans="2:12" ht="18.75" customHeight="1" x14ac:dyDescent="0.3">
      <c r="B20" s="4">
        <f>Grupe!D40</f>
        <v>2</v>
      </c>
      <c r="C20" s="4" t="str">
        <f>Grupe!E40</f>
        <v>Urbančič, Luka</v>
      </c>
      <c r="D20" s="4">
        <v>7</v>
      </c>
      <c r="E20" s="4">
        <v>43</v>
      </c>
      <c r="F20" s="4">
        <v>72</v>
      </c>
      <c r="G20" s="4"/>
      <c r="H20" s="4">
        <v>95</v>
      </c>
      <c r="I20" s="4"/>
      <c r="J20" s="20">
        <f t="shared" ref="J20" si="2">D20*60+E20+F20/100+H20</f>
        <v>558.72</v>
      </c>
      <c r="K20" s="4"/>
      <c r="L20" s="20">
        <f t="shared" ref="L20" si="3">IF(J20=0,0,ROUND(J20/LARGE($J$20:$J$26,1)*1000,2))</f>
        <v>908.81</v>
      </c>
    </row>
    <row r="21" spans="2:12" ht="18.75" customHeight="1" x14ac:dyDescent="0.3">
      <c r="B21" s="4">
        <f>Grupe!D41</f>
        <v>4</v>
      </c>
      <c r="C21" s="4" t="str">
        <f>Grupe!E41</f>
        <v>Tucman, Alen</v>
      </c>
      <c r="D21" s="4">
        <v>3</v>
      </c>
      <c r="E21" s="4">
        <v>41</v>
      </c>
      <c r="F21" s="4">
        <v>56</v>
      </c>
      <c r="G21" s="4"/>
      <c r="H21" s="4">
        <v>70</v>
      </c>
      <c r="I21" s="4"/>
      <c r="J21" s="20">
        <f t="shared" ref="J21:J24" si="4">D21*60+E21+F21/100+H21</f>
        <v>291.56</v>
      </c>
      <c r="K21" s="4"/>
      <c r="L21" s="20">
        <f t="shared" ref="L21:L24" si="5">IF(J21=0,0,ROUND(J21/LARGE($J$20:$J$26,1)*1000,2))</f>
        <v>474.25</v>
      </c>
    </row>
    <row r="22" spans="2:12" ht="18.75" customHeight="1" x14ac:dyDescent="0.3">
      <c r="B22" s="4">
        <f>Grupe!D42</f>
        <v>7</v>
      </c>
      <c r="C22" s="4" t="str">
        <f>Grupe!E42</f>
        <v>Hrastovec, Krešimir</v>
      </c>
      <c r="D22" s="4">
        <v>7</v>
      </c>
      <c r="E22" s="4">
        <v>29</v>
      </c>
      <c r="F22" s="4">
        <v>15</v>
      </c>
      <c r="G22" s="4"/>
      <c r="H22" s="4">
        <v>45</v>
      </c>
      <c r="I22" s="4"/>
      <c r="J22" s="20">
        <f t="shared" si="4"/>
        <v>494.15</v>
      </c>
      <c r="K22" s="4"/>
      <c r="L22" s="20">
        <f t="shared" si="5"/>
        <v>803.78</v>
      </c>
    </row>
    <row r="23" spans="2:12" ht="18.75" customHeight="1" x14ac:dyDescent="0.3">
      <c r="B23" s="4">
        <f>Grupe!D43</f>
        <v>8</v>
      </c>
      <c r="C23" s="4" t="str">
        <f>Grupe!E43</f>
        <v>Videnšek, Tone</v>
      </c>
      <c r="D23" s="4">
        <v>8</v>
      </c>
      <c r="E23" s="4">
        <v>39</v>
      </c>
      <c r="F23" s="4">
        <v>78</v>
      </c>
      <c r="G23" s="4"/>
      <c r="H23" s="4">
        <v>95</v>
      </c>
      <c r="I23" s="4"/>
      <c r="J23" s="20">
        <f t="shared" si="4"/>
        <v>614.78</v>
      </c>
      <c r="K23" s="4"/>
      <c r="L23" s="20">
        <f t="shared" si="5"/>
        <v>1000</v>
      </c>
    </row>
    <row r="24" spans="2:12" ht="18.75" customHeight="1" x14ac:dyDescent="0.3">
      <c r="B24" s="4">
        <f>Grupe!D44</f>
        <v>11</v>
      </c>
      <c r="C24" s="4" t="str">
        <f>Grupe!E44</f>
        <v>Lovše, Mirko</v>
      </c>
      <c r="D24" s="4">
        <v>4</v>
      </c>
      <c r="E24" s="4">
        <v>22</v>
      </c>
      <c r="F24" s="4">
        <v>6</v>
      </c>
      <c r="G24" s="4"/>
      <c r="H24" s="4">
        <v>50</v>
      </c>
      <c r="I24" s="4"/>
      <c r="J24" s="20">
        <f t="shared" si="4"/>
        <v>312.06</v>
      </c>
      <c r="K24" s="4"/>
      <c r="L24" s="20">
        <f t="shared" si="5"/>
        <v>507.6</v>
      </c>
    </row>
    <row r="25" spans="2:12" ht="18.75" customHeight="1" x14ac:dyDescent="0.3">
      <c r="B25" s="4"/>
      <c r="C25" s="4"/>
      <c r="D25" s="4"/>
      <c r="E25" s="4"/>
      <c r="F25" s="4"/>
      <c r="G25" s="4"/>
      <c r="H25" s="4"/>
      <c r="I25" s="4"/>
      <c r="J25" s="20"/>
      <c r="K25" s="4"/>
      <c r="L25" s="20"/>
    </row>
    <row r="26" spans="2:12" ht="18.75" customHeight="1" x14ac:dyDescent="0.3">
      <c r="B26" s="4"/>
      <c r="C26" s="4"/>
      <c r="D26" s="4"/>
      <c r="E26" s="4"/>
      <c r="F26" s="4"/>
      <c r="G26" s="4"/>
      <c r="H26" s="4"/>
      <c r="I26" s="4"/>
      <c r="J26" s="20"/>
      <c r="K26" s="4"/>
      <c r="L26" s="20"/>
    </row>
  </sheetData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26"/>
  <sheetViews>
    <sheetView topLeftCell="A6" workbookViewId="0">
      <selection sqref="A1:M27"/>
    </sheetView>
  </sheetViews>
  <sheetFormatPr defaultRowHeight="14.4" x14ac:dyDescent="0.3"/>
  <cols>
    <col min="3" max="3" width="22.109375" customWidth="1"/>
    <col min="4" max="4" width="9.109375" customWidth="1"/>
    <col min="7" max="7" width="2.44140625" customWidth="1"/>
    <col min="9" max="9" width="2.44140625" customWidth="1"/>
    <col min="11" max="11" width="2.5546875" customWidth="1"/>
    <col min="12" max="12" width="11" customWidth="1"/>
    <col min="15" max="16" width="7" customWidth="1"/>
    <col min="17" max="17" width="4.5546875" customWidth="1"/>
    <col min="18" max="19" width="7" customWidth="1"/>
  </cols>
  <sheetData>
    <row r="1" spans="2:19" ht="15" thickBot="1" x14ac:dyDescent="0.35"/>
    <row r="2" spans="2:19" ht="50.25" customHeight="1" thickBot="1" x14ac:dyDescent="0.9">
      <c r="B2" s="21" t="s">
        <v>25</v>
      </c>
      <c r="C2" s="22"/>
      <c r="D2" s="22"/>
      <c r="E2" s="22"/>
      <c r="F2" s="22"/>
      <c r="G2" s="22"/>
      <c r="H2" s="22"/>
      <c r="I2" s="22"/>
      <c r="J2" s="22"/>
      <c r="K2" s="22"/>
      <c r="L2" s="23"/>
    </row>
    <row r="3" spans="2:19" ht="15.75" customHeight="1" thickBot="1" x14ac:dyDescent="0.35"/>
    <row r="4" spans="2:19" ht="37.200000000000003" thickBot="1" x14ac:dyDescent="0.75">
      <c r="B4" s="24" t="s">
        <v>28</v>
      </c>
      <c r="C4" s="23"/>
    </row>
    <row r="5" spans="2:19" ht="15" thickBot="1" x14ac:dyDescent="0.35"/>
    <row r="6" spans="2:19" ht="18.75" customHeight="1" x14ac:dyDescent="0.3">
      <c r="B6" s="2" t="s">
        <v>30</v>
      </c>
      <c r="C6" s="2" t="s">
        <v>16</v>
      </c>
      <c r="D6" s="16" t="s">
        <v>32</v>
      </c>
      <c r="E6" s="16" t="s">
        <v>31</v>
      </c>
      <c r="F6" s="16" t="s">
        <v>33</v>
      </c>
      <c r="G6" s="4"/>
      <c r="H6" s="17" t="s">
        <v>34</v>
      </c>
      <c r="I6" s="4"/>
      <c r="J6" s="18" t="s">
        <v>35</v>
      </c>
      <c r="K6" s="4"/>
      <c r="L6" s="19" t="s">
        <v>36</v>
      </c>
      <c r="O6" s="26" t="s">
        <v>55</v>
      </c>
      <c r="P6" s="27">
        <v>100</v>
      </c>
      <c r="Q6" s="6"/>
      <c r="R6" s="26" t="s">
        <v>63</v>
      </c>
      <c r="S6" s="27">
        <v>60</v>
      </c>
    </row>
    <row r="7" spans="2:19" ht="18.75" customHeight="1" x14ac:dyDescent="0.3">
      <c r="B7" s="4">
        <f>Grupe!B52</f>
        <v>1</v>
      </c>
      <c r="C7" s="4" t="str">
        <f>Grupe!C52</f>
        <v>Urbančič, Grega</v>
      </c>
      <c r="D7" s="4">
        <v>5</v>
      </c>
      <c r="E7" s="4">
        <v>5</v>
      </c>
      <c r="F7" s="4">
        <v>31</v>
      </c>
      <c r="G7" s="4"/>
      <c r="H7" s="4">
        <v>100</v>
      </c>
      <c r="I7" s="4"/>
      <c r="J7" s="20">
        <f t="shared" ref="J7" si="0">D7*60+E7+F7/100+H7</f>
        <v>405.31</v>
      </c>
      <c r="K7" s="4"/>
      <c r="L7" s="20">
        <f t="shared" ref="L7" si="1">IF(J7=0,0,ROUND(J7/LARGE($J$7:$J$12,1)*1000,2))</f>
        <v>867.03</v>
      </c>
      <c r="O7" s="28" t="s">
        <v>56</v>
      </c>
      <c r="P7" s="29">
        <v>95</v>
      </c>
      <c r="Q7" s="6"/>
      <c r="R7" s="28" t="s">
        <v>64</v>
      </c>
      <c r="S7" s="29">
        <v>55</v>
      </c>
    </row>
    <row r="8" spans="2:19" ht="18.75" customHeight="1" x14ac:dyDescent="0.3">
      <c r="B8" s="4">
        <f>Grupe!B53</f>
        <v>4</v>
      </c>
      <c r="C8" s="4" t="str">
        <f>Grupe!C53</f>
        <v>Tucman, Alen</v>
      </c>
      <c r="D8" s="4">
        <v>4</v>
      </c>
      <c r="E8" s="4">
        <v>36</v>
      </c>
      <c r="F8" s="4">
        <v>93</v>
      </c>
      <c r="G8" s="4"/>
      <c r="H8" s="4">
        <v>85</v>
      </c>
      <c r="I8" s="4"/>
      <c r="J8" s="20">
        <f t="shared" ref="J8:J12" si="2">D8*60+E8+F8/100+H8</f>
        <v>361.93</v>
      </c>
      <c r="K8" s="4"/>
      <c r="L8" s="20">
        <f t="shared" ref="L8:L12" si="3">IF(J8=0,0,ROUND(J8/LARGE($J$7:$J$12,1)*1000,2))</f>
        <v>774.23</v>
      </c>
      <c r="O8" s="28" t="s">
        <v>57</v>
      </c>
      <c r="P8" s="29">
        <v>90</v>
      </c>
      <c r="Q8" s="6"/>
      <c r="R8" s="28" t="s">
        <v>65</v>
      </c>
      <c r="S8" s="29">
        <v>50</v>
      </c>
    </row>
    <row r="9" spans="2:19" ht="18.75" customHeight="1" x14ac:dyDescent="0.3">
      <c r="B9" s="4">
        <f>Grupe!B54</f>
        <v>6</v>
      </c>
      <c r="C9" s="4" t="str">
        <f>Grupe!C54</f>
        <v>Geci, Filip</v>
      </c>
      <c r="D9" s="4">
        <v>4</v>
      </c>
      <c r="E9" s="4">
        <v>24</v>
      </c>
      <c r="F9" s="4">
        <v>16</v>
      </c>
      <c r="G9" s="4"/>
      <c r="H9" s="4">
        <v>100</v>
      </c>
      <c r="I9" s="4"/>
      <c r="J9" s="20">
        <f t="shared" si="2"/>
        <v>364.16</v>
      </c>
      <c r="K9" s="4"/>
      <c r="L9" s="20">
        <f t="shared" si="3"/>
        <v>779</v>
      </c>
      <c r="O9" s="28" t="s">
        <v>58</v>
      </c>
      <c r="P9" s="29">
        <v>85</v>
      </c>
      <c r="Q9" s="6"/>
      <c r="R9" s="28" t="s">
        <v>66</v>
      </c>
      <c r="S9" s="29">
        <v>45</v>
      </c>
    </row>
    <row r="10" spans="2:19" ht="18.75" customHeight="1" x14ac:dyDescent="0.3">
      <c r="B10" s="4">
        <f>Grupe!B55</f>
        <v>8</v>
      </c>
      <c r="C10" s="4" t="str">
        <f>Grupe!C55</f>
        <v>Videnšek, Tone</v>
      </c>
      <c r="D10" s="4">
        <v>6</v>
      </c>
      <c r="E10" s="4">
        <v>7</v>
      </c>
      <c r="F10" s="4">
        <v>47</v>
      </c>
      <c r="G10" s="4"/>
      <c r="H10" s="4">
        <v>100</v>
      </c>
      <c r="I10" s="4"/>
      <c r="J10" s="20">
        <f t="shared" si="2"/>
        <v>467.47</v>
      </c>
      <c r="K10" s="4"/>
      <c r="L10" s="20">
        <f t="shared" si="3"/>
        <v>1000</v>
      </c>
      <c r="O10" s="28" t="s">
        <v>59</v>
      </c>
      <c r="P10" s="29">
        <v>80</v>
      </c>
      <c r="Q10" s="6"/>
      <c r="R10" s="28" t="s">
        <v>67</v>
      </c>
      <c r="S10" s="29">
        <v>40</v>
      </c>
    </row>
    <row r="11" spans="2:19" ht="18.75" customHeight="1" x14ac:dyDescent="0.3">
      <c r="B11" s="4">
        <f>Grupe!B56</f>
        <v>9</v>
      </c>
      <c r="C11" s="4" t="str">
        <f>Grupe!C56</f>
        <v>Mihajlović, Saša</v>
      </c>
      <c r="D11" s="4">
        <v>4</v>
      </c>
      <c r="E11" s="4">
        <v>19</v>
      </c>
      <c r="F11" s="4">
        <v>69</v>
      </c>
      <c r="G11" s="4"/>
      <c r="H11" s="4">
        <v>100</v>
      </c>
      <c r="I11" s="4"/>
      <c r="J11" s="20">
        <f t="shared" si="2"/>
        <v>359.69</v>
      </c>
      <c r="K11" s="4"/>
      <c r="L11" s="20">
        <f t="shared" si="3"/>
        <v>769.44</v>
      </c>
      <c r="O11" s="28" t="s">
        <v>60</v>
      </c>
      <c r="P11" s="29">
        <v>75</v>
      </c>
      <c r="Q11" s="6"/>
      <c r="R11" s="28" t="s">
        <v>68</v>
      </c>
      <c r="S11" s="29">
        <v>35</v>
      </c>
    </row>
    <row r="12" spans="2:19" ht="18.75" customHeight="1" x14ac:dyDescent="0.3">
      <c r="B12" s="4">
        <f>Grupe!B57</f>
        <v>11</v>
      </c>
      <c r="C12" s="4" t="str">
        <f>Grupe!C57</f>
        <v>Lovše, Mirko</v>
      </c>
      <c r="D12" s="4">
        <v>4</v>
      </c>
      <c r="E12" s="4">
        <v>46</v>
      </c>
      <c r="F12" s="4">
        <v>96</v>
      </c>
      <c r="G12" s="4"/>
      <c r="H12" s="4">
        <v>100</v>
      </c>
      <c r="I12" s="4"/>
      <c r="J12" s="20">
        <f t="shared" si="2"/>
        <v>386.96</v>
      </c>
      <c r="K12" s="4"/>
      <c r="L12" s="20">
        <f t="shared" si="3"/>
        <v>827.78</v>
      </c>
      <c r="O12" s="28" t="s">
        <v>61</v>
      </c>
      <c r="P12" s="29">
        <v>70</v>
      </c>
      <c r="Q12" s="6"/>
      <c r="R12" s="28" t="s">
        <v>69</v>
      </c>
      <c r="S12" s="29">
        <v>30</v>
      </c>
    </row>
    <row r="13" spans="2:19" ht="18.75" customHeight="1" thickBot="1" x14ac:dyDescent="0.35">
      <c r="B13" s="4"/>
      <c r="C13" s="4"/>
      <c r="D13" s="4"/>
      <c r="E13" s="4"/>
      <c r="F13" s="4"/>
      <c r="G13" s="4"/>
      <c r="H13" s="4"/>
      <c r="I13" s="4"/>
      <c r="J13" s="20"/>
      <c r="K13" s="4"/>
      <c r="L13" s="20"/>
      <c r="O13" s="30" t="s">
        <v>62</v>
      </c>
      <c r="P13" s="31">
        <v>65</v>
      </c>
      <c r="Q13" s="6"/>
      <c r="R13" s="30" t="s">
        <v>70</v>
      </c>
      <c r="S13" s="31">
        <v>0</v>
      </c>
    </row>
    <row r="16" spans="2:19" ht="15" thickBot="1" x14ac:dyDescent="0.35"/>
    <row r="17" spans="2:12" ht="37.200000000000003" thickBot="1" x14ac:dyDescent="0.75">
      <c r="B17" s="24" t="s">
        <v>29</v>
      </c>
      <c r="C17" s="23"/>
    </row>
    <row r="19" spans="2:12" ht="18.75" customHeight="1" x14ac:dyDescent="0.3">
      <c r="B19" s="2" t="s">
        <v>30</v>
      </c>
      <c r="C19" s="2" t="s">
        <v>16</v>
      </c>
      <c r="D19" s="16" t="s">
        <v>32</v>
      </c>
      <c r="E19" s="16" t="s">
        <v>31</v>
      </c>
      <c r="F19" s="16" t="s">
        <v>33</v>
      </c>
      <c r="G19" s="4"/>
      <c r="H19" s="17" t="s">
        <v>34</v>
      </c>
      <c r="I19" s="4"/>
      <c r="J19" s="18" t="s">
        <v>35</v>
      </c>
      <c r="K19" s="4"/>
      <c r="L19" s="19" t="s">
        <v>36</v>
      </c>
    </row>
    <row r="20" spans="2:12" ht="18.75" customHeight="1" x14ac:dyDescent="0.3">
      <c r="B20" s="4">
        <f>Grupe!D52</f>
        <v>2</v>
      </c>
      <c r="C20" s="4" t="str">
        <f>Grupe!E52</f>
        <v>Urbančič, Luka</v>
      </c>
      <c r="D20" s="4">
        <v>6</v>
      </c>
      <c r="E20" s="4">
        <v>13</v>
      </c>
      <c r="F20" s="4">
        <v>0</v>
      </c>
      <c r="G20" s="4"/>
      <c r="H20" s="4">
        <v>95</v>
      </c>
      <c r="I20" s="4"/>
      <c r="J20" s="20">
        <f>D20*60+E20+F20/100+H20</f>
        <v>468</v>
      </c>
      <c r="K20" s="4"/>
      <c r="L20" s="20">
        <f>IF(J20=0,0,ROUND(J20/LARGE($J$20:$J$26,1)*1000,2))</f>
        <v>1000</v>
      </c>
    </row>
    <row r="21" spans="2:12" ht="18.75" customHeight="1" x14ac:dyDescent="0.3">
      <c r="B21" s="4">
        <f>Grupe!D53</f>
        <v>3</v>
      </c>
      <c r="C21" s="4" t="str">
        <f>Grupe!E53</f>
        <v>Kosir, Damir</v>
      </c>
      <c r="D21" s="4">
        <v>4</v>
      </c>
      <c r="E21" s="4">
        <v>47</v>
      </c>
      <c r="F21" s="4">
        <v>28</v>
      </c>
      <c r="G21" s="4"/>
      <c r="H21" s="4">
        <v>95</v>
      </c>
      <c r="I21" s="4"/>
      <c r="J21" s="20">
        <f t="shared" ref="J21:J24" si="4">D21*60+E21+F21/100+H21</f>
        <v>382.28</v>
      </c>
      <c r="K21" s="4"/>
      <c r="L21" s="20">
        <f t="shared" ref="L21:L24" si="5">IF(J21=0,0,ROUND(J21/LARGE($J$20:$J$26,1)*1000,2))</f>
        <v>816.84</v>
      </c>
    </row>
    <row r="22" spans="2:12" ht="18.75" customHeight="1" x14ac:dyDescent="0.3">
      <c r="B22" s="4">
        <f>Grupe!D54</f>
        <v>5</v>
      </c>
      <c r="C22" s="4" t="str">
        <f>Grupe!E54</f>
        <v>Frančić, Nikola</v>
      </c>
      <c r="D22" s="4">
        <v>0</v>
      </c>
      <c r="E22" s="4">
        <v>0</v>
      </c>
      <c r="F22" s="4">
        <v>0</v>
      </c>
      <c r="G22" s="4"/>
      <c r="H22" s="4">
        <v>0</v>
      </c>
      <c r="I22" s="4"/>
      <c r="J22" s="20">
        <f t="shared" si="4"/>
        <v>0</v>
      </c>
      <c r="K22" s="4"/>
      <c r="L22" s="20">
        <f t="shared" si="5"/>
        <v>0</v>
      </c>
    </row>
    <row r="23" spans="2:12" ht="18.75" customHeight="1" x14ac:dyDescent="0.3">
      <c r="B23" s="4">
        <f>Grupe!D55</f>
        <v>7</v>
      </c>
      <c r="C23" s="4" t="str">
        <f>Grupe!E55</f>
        <v>Hrastovec, Krešimir</v>
      </c>
      <c r="D23" s="4">
        <v>5</v>
      </c>
      <c r="E23" s="4">
        <v>31</v>
      </c>
      <c r="F23" s="4">
        <v>84</v>
      </c>
      <c r="G23" s="4"/>
      <c r="H23" s="4">
        <v>60</v>
      </c>
      <c r="I23" s="4"/>
      <c r="J23" s="20">
        <f t="shared" si="4"/>
        <v>391.84</v>
      </c>
      <c r="K23" s="4"/>
      <c r="L23" s="20">
        <f t="shared" si="5"/>
        <v>837.26</v>
      </c>
    </row>
    <row r="24" spans="2:12" ht="18.75" customHeight="1" x14ac:dyDescent="0.3">
      <c r="B24" s="4">
        <f>Grupe!D56</f>
        <v>10</v>
      </c>
      <c r="C24" s="4" t="str">
        <f>Grupe!E56</f>
        <v>Podbregar, Matjaž</v>
      </c>
      <c r="D24" s="4">
        <v>3</v>
      </c>
      <c r="E24" s="4">
        <v>59</v>
      </c>
      <c r="F24" s="4">
        <v>37</v>
      </c>
      <c r="G24" s="4"/>
      <c r="H24" s="4">
        <v>95</v>
      </c>
      <c r="I24" s="4"/>
      <c r="J24" s="20">
        <f t="shared" si="4"/>
        <v>334.37</v>
      </c>
      <c r="K24" s="4"/>
      <c r="L24" s="20">
        <f t="shared" si="5"/>
        <v>714.47</v>
      </c>
    </row>
    <row r="25" spans="2:12" ht="18.75" customHeight="1" x14ac:dyDescent="0.3">
      <c r="B25" s="4"/>
      <c r="C25" s="4"/>
      <c r="D25" s="4"/>
      <c r="E25" s="4"/>
      <c r="F25" s="4"/>
      <c r="G25" s="4"/>
      <c r="H25" s="4"/>
      <c r="I25" s="4"/>
      <c r="J25" s="20"/>
      <c r="K25" s="4"/>
      <c r="L25" s="20"/>
    </row>
    <row r="26" spans="2:12" ht="18.75" customHeight="1" x14ac:dyDescent="0.3">
      <c r="B26" s="4"/>
      <c r="C26" s="4"/>
      <c r="D26" s="4"/>
      <c r="E26" s="4"/>
      <c r="F26" s="4"/>
      <c r="G26" s="4"/>
      <c r="H26" s="4"/>
      <c r="I26" s="4"/>
      <c r="J26" s="20"/>
      <c r="K26" s="4"/>
      <c r="L26" s="20"/>
    </row>
  </sheetData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26"/>
  <sheetViews>
    <sheetView topLeftCell="A8" workbookViewId="0">
      <selection sqref="A1:M27"/>
    </sheetView>
  </sheetViews>
  <sheetFormatPr defaultRowHeight="14.4" x14ac:dyDescent="0.3"/>
  <cols>
    <col min="3" max="3" width="22.109375" customWidth="1"/>
    <col min="4" max="4" width="9.109375" customWidth="1"/>
    <col min="7" max="7" width="2.44140625" customWidth="1"/>
    <col min="9" max="9" width="2.44140625" customWidth="1"/>
    <col min="11" max="11" width="2.5546875" customWidth="1"/>
    <col min="12" max="12" width="11" customWidth="1"/>
    <col min="15" max="16" width="7" customWidth="1"/>
    <col min="17" max="17" width="4.5546875" customWidth="1"/>
    <col min="18" max="19" width="7" customWidth="1"/>
  </cols>
  <sheetData>
    <row r="1" spans="2:19" ht="15" thickBot="1" x14ac:dyDescent="0.35"/>
    <row r="2" spans="2:19" ht="50.25" customHeight="1" thickBot="1" x14ac:dyDescent="0.9">
      <c r="B2" s="21" t="s">
        <v>26</v>
      </c>
      <c r="C2" s="22"/>
      <c r="D2" s="22"/>
      <c r="E2" s="22"/>
      <c r="F2" s="22"/>
      <c r="G2" s="22"/>
      <c r="H2" s="22"/>
      <c r="I2" s="22"/>
      <c r="J2" s="22"/>
      <c r="K2" s="22"/>
      <c r="L2" s="23"/>
    </row>
    <row r="3" spans="2:19" ht="15.75" customHeight="1" thickBot="1" x14ac:dyDescent="0.35"/>
    <row r="4" spans="2:19" ht="37.200000000000003" thickBot="1" x14ac:dyDescent="0.75">
      <c r="B4" s="24" t="s">
        <v>28</v>
      </c>
      <c r="C4" s="23"/>
    </row>
    <row r="5" spans="2:19" ht="15" thickBot="1" x14ac:dyDescent="0.35"/>
    <row r="6" spans="2:19" ht="18.75" customHeight="1" x14ac:dyDescent="0.3">
      <c r="B6" s="2" t="s">
        <v>30</v>
      </c>
      <c r="C6" s="2" t="s">
        <v>16</v>
      </c>
      <c r="D6" s="16" t="s">
        <v>32</v>
      </c>
      <c r="E6" s="16" t="s">
        <v>31</v>
      </c>
      <c r="F6" s="16" t="s">
        <v>33</v>
      </c>
      <c r="G6" s="4"/>
      <c r="H6" s="17" t="s">
        <v>34</v>
      </c>
      <c r="I6" s="4"/>
      <c r="J6" s="18" t="s">
        <v>35</v>
      </c>
      <c r="K6" s="4"/>
      <c r="L6" s="19" t="s">
        <v>36</v>
      </c>
      <c r="O6" s="26" t="s">
        <v>55</v>
      </c>
      <c r="P6" s="27">
        <v>100</v>
      </c>
      <c r="Q6" s="6"/>
      <c r="R6" s="26" t="s">
        <v>63</v>
      </c>
      <c r="S6" s="27">
        <v>60</v>
      </c>
    </row>
    <row r="7" spans="2:19" ht="18.75" customHeight="1" x14ac:dyDescent="0.3">
      <c r="B7" s="4">
        <f>Grupe!B64</f>
        <v>1</v>
      </c>
      <c r="C7" s="4" t="str">
        <f>Grupe!C64</f>
        <v>Urbančič, Grega</v>
      </c>
      <c r="D7" s="4">
        <v>9</v>
      </c>
      <c r="E7" s="4">
        <v>47</v>
      </c>
      <c r="F7" s="4">
        <v>38</v>
      </c>
      <c r="G7" s="4"/>
      <c r="H7" s="4">
        <v>95</v>
      </c>
      <c r="I7" s="4"/>
      <c r="J7" s="20">
        <f>D7*60+E7+F7/100+H7</f>
        <v>682.38</v>
      </c>
      <c r="K7" s="4"/>
      <c r="L7" s="20">
        <f>IF(J7=0,0,ROUND(J7/LARGE($J$7:$J$12,1)*1000,2))</f>
        <v>990.03</v>
      </c>
      <c r="O7" s="28" t="s">
        <v>56</v>
      </c>
      <c r="P7" s="29">
        <v>95</v>
      </c>
      <c r="Q7" s="6"/>
      <c r="R7" s="28" t="s">
        <v>64</v>
      </c>
      <c r="S7" s="29">
        <v>55</v>
      </c>
    </row>
    <row r="8" spans="2:19" ht="18.75" customHeight="1" x14ac:dyDescent="0.3">
      <c r="B8" s="4">
        <f>Grupe!B65</f>
        <v>4</v>
      </c>
      <c r="C8" s="4" t="str">
        <f>Grupe!C65</f>
        <v>Tucman, Alen</v>
      </c>
      <c r="D8" s="4">
        <v>9</v>
      </c>
      <c r="E8" s="4">
        <v>40</v>
      </c>
      <c r="F8" s="4">
        <v>78</v>
      </c>
      <c r="G8" s="4"/>
      <c r="H8" s="4">
        <v>95</v>
      </c>
      <c r="I8" s="4"/>
      <c r="J8" s="20">
        <f t="shared" ref="J8:J12" si="0">D8*60+E8+F8/100+H8</f>
        <v>675.78</v>
      </c>
      <c r="K8" s="4"/>
      <c r="L8" s="20">
        <f t="shared" ref="L8:L12" si="1">IF(J8=0,0,ROUND(J8/LARGE($J$7:$J$12,1)*1000,2))</f>
        <v>980.46</v>
      </c>
      <c r="O8" s="28" t="s">
        <v>57</v>
      </c>
      <c r="P8" s="29">
        <v>90</v>
      </c>
      <c r="Q8" s="6"/>
      <c r="R8" s="28" t="s">
        <v>65</v>
      </c>
      <c r="S8" s="29">
        <v>50</v>
      </c>
    </row>
    <row r="9" spans="2:19" ht="18.75" customHeight="1" x14ac:dyDescent="0.3">
      <c r="B9" s="4">
        <f>Grupe!B66</f>
        <v>6</v>
      </c>
      <c r="C9" s="4" t="str">
        <f>Grupe!C66</f>
        <v>Geci, Filip</v>
      </c>
      <c r="D9" s="4">
        <v>9</v>
      </c>
      <c r="E9" s="4">
        <v>54</v>
      </c>
      <c r="F9" s="4">
        <v>25</v>
      </c>
      <c r="G9" s="4"/>
      <c r="H9" s="4">
        <v>95</v>
      </c>
      <c r="I9" s="4"/>
      <c r="J9" s="20">
        <f t="shared" si="0"/>
        <v>689.25</v>
      </c>
      <c r="K9" s="4"/>
      <c r="L9" s="20">
        <f t="shared" si="1"/>
        <v>1000</v>
      </c>
      <c r="O9" s="28" t="s">
        <v>58</v>
      </c>
      <c r="P9" s="29">
        <v>85</v>
      </c>
      <c r="Q9" s="6"/>
      <c r="R9" s="28" t="s">
        <v>66</v>
      </c>
      <c r="S9" s="29">
        <v>45</v>
      </c>
    </row>
    <row r="10" spans="2:19" ht="18.75" customHeight="1" x14ac:dyDescent="0.3">
      <c r="B10" s="4">
        <f>Grupe!B67</f>
        <v>8</v>
      </c>
      <c r="C10" s="4" t="str">
        <f>Grupe!C67</f>
        <v>Videnšek, Tone</v>
      </c>
      <c r="D10" s="4">
        <v>9</v>
      </c>
      <c r="E10" s="4">
        <v>58</v>
      </c>
      <c r="F10" s="4">
        <v>13</v>
      </c>
      <c r="G10" s="4"/>
      <c r="H10" s="4">
        <v>60</v>
      </c>
      <c r="I10" s="4"/>
      <c r="J10" s="20">
        <f t="shared" si="0"/>
        <v>658.13</v>
      </c>
      <c r="K10" s="4"/>
      <c r="L10" s="20">
        <f t="shared" si="1"/>
        <v>954.85</v>
      </c>
      <c r="O10" s="28" t="s">
        <v>59</v>
      </c>
      <c r="P10" s="29">
        <v>80</v>
      </c>
      <c r="Q10" s="6"/>
      <c r="R10" s="28" t="s">
        <v>67</v>
      </c>
      <c r="S10" s="29">
        <v>40</v>
      </c>
    </row>
    <row r="11" spans="2:19" ht="18.75" customHeight="1" x14ac:dyDescent="0.3">
      <c r="B11" s="4">
        <f>Grupe!B68</f>
        <v>9</v>
      </c>
      <c r="C11" s="4" t="str">
        <f>Grupe!C68</f>
        <v>Mihajlović, Saša</v>
      </c>
      <c r="D11" s="4">
        <v>9</v>
      </c>
      <c r="E11" s="4">
        <v>36</v>
      </c>
      <c r="F11" s="4">
        <v>9</v>
      </c>
      <c r="G11" s="4"/>
      <c r="H11" s="4">
        <v>35</v>
      </c>
      <c r="I11" s="4"/>
      <c r="J11" s="20">
        <f t="shared" si="0"/>
        <v>611.09</v>
      </c>
      <c r="K11" s="4"/>
      <c r="L11" s="20">
        <f t="shared" si="1"/>
        <v>886.6</v>
      </c>
      <c r="O11" s="28" t="s">
        <v>60</v>
      </c>
      <c r="P11" s="29">
        <v>75</v>
      </c>
      <c r="Q11" s="6"/>
      <c r="R11" s="28" t="s">
        <v>68</v>
      </c>
      <c r="S11" s="29">
        <v>35</v>
      </c>
    </row>
    <row r="12" spans="2:19" ht="18.75" customHeight="1" x14ac:dyDescent="0.3">
      <c r="B12" s="4">
        <f>Grupe!B69</f>
        <v>11</v>
      </c>
      <c r="C12" s="4" t="str">
        <f>Grupe!C69</f>
        <v>Lovše, Mirko</v>
      </c>
      <c r="D12" s="4">
        <v>7</v>
      </c>
      <c r="E12" s="4">
        <v>25</v>
      </c>
      <c r="F12" s="4">
        <v>9</v>
      </c>
      <c r="G12" s="4"/>
      <c r="H12" s="4">
        <v>0</v>
      </c>
      <c r="I12" s="4"/>
      <c r="J12" s="20">
        <f t="shared" si="0"/>
        <v>445.09</v>
      </c>
      <c r="K12" s="4"/>
      <c r="L12" s="20">
        <f t="shared" si="1"/>
        <v>645.76</v>
      </c>
      <c r="O12" s="28" t="s">
        <v>61</v>
      </c>
      <c r="P12" s="29">
        <v>70</v>
      </c>
      <c r="Q12" s="6"/>
      <c r="R12" s="28" t="s">
        <v>69</v>
      </c>
      <c r="S12" s="29">
        <v>30</v>
      </c>
    </row>
    <row r="13" spans="2:19" ht="18.75" customHeight="1" thickBot="1" x14ac:dyDescent="0.35">
      <c r="B13" s="4"/>
      <c r="C13" s="4"/>
      <c r="D13" s="4"/>
      <c r="E13" s="4"/>
      <c r="F13" s="4"/>
      <c r="G13" s="4"/>
      <c r="H13" s="4"/>
      <c r="I13" s="4"/>
      <c r="J13" s="20"/>
      <c r="K13" s="4"/>
      <c r="L13" s="20"/>
      <c r="O13" s="30" t="s">
        <v>62</v>
      </c>
      <c r="P13" s="31">
        <v>65</v>
      </c>
      <c r="Q13" s="6"/>
      <c r="R13" s="30" t="s">
        <v>70</v>
      </c>
      <c r="S13" s="31">
        <v>0</v>
      </c>
    </row>
    <row r="16" spans="2:19" ht="15" thickBot="1" x14ac:dyDescent="0.35"/>
    <row r="17" spans="2:12" ht="37.200000000000003" thickBot="1" x14ac:dyDescent="0.75">
      <c r="B17" s="24" t="s">
        <v>29</v>
      </c>
      <c r="C17" s="23"/>
    </row>
    <row r="19" spans="2:12" ht="18.75" customHeight="1" x14ac:dyDescent="0.3">
      <c r="B19" s="2" t="s">
        <v>30</v>
      </c>
      <c r="C19" s="2" t="s">
        <v>16</v>
      </c>
      <c r="D19" s="16" t="s">
        <v>32</v>
      </c>
      <c r="E19" s="16" t="s">
        <v>31</v>
      </c>
      <c r="F19" s="16" t="s">
        <v>33</v>
      </c>
      <c r="G19" s="4"/>
      <c r="H19" s="17" t="s">
        <v>34</v>
      </c>
      <c r="I19" s="4"/>
      <c r="J19" s="18" t="s">
        <v>35</v>
      </c>
      <c r="K19" s="4"/>
      <c r="L19" s="19" t="s">
        <v>36</v>
      </c>
    </row>
    <row r="20" spans="2:12" ht="18.75" customHeight="1" x14ac:dyDescent="0.3">
      <c r="B20" s="4">
        <f>Grupe!D64</f>
        <v>2</v>
      </c>
      <c r="C20" s="4" t="str">
        <f>Grupe!E64</f>
        <v>Urbančič, Luka</v>
      </c>
      <c r="D20" s="4">
        <v>5</v>
      </c>
      <c r="E20" s="4">
        <v>56</v>
      </c>
      <c r="F20" s="4">
        <v>22</v>
      </c>
      <c r="G20" s="4"/>
      <c r="H20" s="4">
        <v>95</v>
      </c>
      <c r="I20" s="4"/>
      <c r="J20" s="20">
        <f t="shared" ref="J20" si="2">D20*60+E20+F20/100+H20</f>
        <v>451.22</v>
      </c>
      <c r="K20" s="4"/>
      <c r="L20" s="20">
        <f t="shared" ref="L20" si="3">IF(J20=0,0,ROUND(J20/LARGE($J$20:$J$26,1)*1000,2))</f>
        <v>988.98</v>
      </c>
    </row>
    <row r="21" spans="2:12" ht="18.75" customHeight="1" x14ac:dyDescent="0.3">
      <c r="B21" s="4">
        <f>Grupe!D65</f>
        <v>3</v>
      </c>
      <c r="C21" s="4" t="str">
        <f>Grupe!E65</f>
        <v>Kosir, Damir</v>
      </c>
      <c r="D21" s="4">
        <v>5</v>
      </c>
      <c r="E21" s="4">
        <v>39</v>
      </c>
      <c r="F21" s="4">
        <v>66</v>
      </c>
      <c r="G21" s="4"/>
      <c r="H21" s="4">
        <v>85</v>
      </c>
      <c r="I21" s="4"/>
      <c r="J21" s="20">
        <f t="shared" ref="J21:J24" si="4">D21*60+E21+F21/100+H21</f>
        <v>424.66</v>
      </c>
      <c r="K21" s="4"/>
      <c r="L21" s="20">
        <f t="shared" ref="L21:L24" si="5">IF(J21=0,0,ROUND(J21/LARGE($J$20:$J$26,1)*1000,2))</f>
        <v>930.76</v>
      </c>
    </row>
    <row r="22" spans="2:12" ht="18.75" customHeight="1" x14ac:dyDescent="0.3">
      <c r="B22" s="4">
        <f>Grupe!D66</f>
        <v>5</v>
      </c>
      <c r="C22" s="4" t="str">
        <f>Grupe!E66</f>
        <v>Frančić, Nikola</v>
      </c>
      <c r="D22" s="4"/>
      <c r="E22" s="4"/>
      <c r="F22" s="4"/>
      <c r="G22" s="4"/>
      <c r="H22" s="4"/>
      <c r="I22" s="4"/>
      <c r="J22" s="20">
        <f t="shared" si="4"/>
        <v>0</v>
      </c>
      <c r="K22" s="4"/>
      <c r="L22" s="20">
        <f t="shared" si="5"/>
        <v>0</v>
      </c>
    </row>
    <row r="23" spans="2:12" ht="18.75" customHeight="1" x14ac:dyDescent="0.3">
      <c r="B23" s="4">
        <f>Grupe!D67</f>
        <v>7</v>
      </c>
      <c r="C23" s="4" t="str">
        <f>Grupe!E67</f>
        <v>Hrastovec, Krešimir</v>
      </c>
      <c r="D23" s="4">
        <v>6</v>
      </c>
      <c r="E23" s="4">
        <v>6</v>
      </c>
      <c r="F23" s="4">
        <v>25</v>
      </c>
      <c r="G23" s="4"/>
      <c r="H23" s="4">
        <v>90</v>
      </c>
      <c r="I23" s="4"/>
      <c r="J23" s="20">
        <f t="shared" si="4"/>
        <v>456.25</v>
      </c>
      <c r="K23" s="4"/>
      <c r="L23" s="20">
        <f t="shared" si="5"/>
        <v>1000</v>
      </c>
    </row>
    <row r="24" spans="2:12" ht="18.75" customHeight="1" x14ac:dyDescent="0.3">
      <c r="B24" s="4">
        <f>Grupe!D68</f>
        <v>10</v>
      </c>
      <c r="C24" s="4" t="str">
        <f>Grupe!E68</f>
        <v>Podbregar, Matjaž</v>
      </c>
      <c r="D24" s="4">
        <v>3</v>
      </c>
      <c r="E24" s="4">
        <v>48</v>
      </c>
      <c r="F24" s="4">
        <v>41</v>
      </c>
      <c r="G24" s="4"/>
      <c r="H24" s="4">
        <v>60</v>
      </c>
      <c r="I24" s="4"/>
      <c r="J24" s="20">
        <f t="shared" si="4"/>
        <v>288.40999999999997</v>
      </c>
      <c r="K24" s="4"/>
      <c r="L24" s="20">
        <f t="shared" si="5"/>
        <v>632.13</v>
      </c>
    </row>
    <row r="25" spans="2:12" ht="18.75" customHeight="1" x14ac:dyDescent="0.3">
      <c r="B25" s="4"/>
      <c r="C25" s="4"/>
      <c r="D25" s="4"/>
      <c r="E25" s="4"/>
      <c r="F25" s="4"/>
      <c r="G25" s="4"/>
      <c r="H25" s="4"/>
      <c r="I25" s="4"/>
      <c r="J25" s="20"/>
      <c r="K25" s="4"/>
      <c r="L25" s="20"/>
    </row>
    <row r="26" spans="2:12" ht="18.75" customHeight="1" x14ac:dyDescent="0.3">
      <c r="B26" s="4"/>
      <c r="C26" s="4"/>
      <c r="D26" s="4"/>
      <c r="E26" s="4"/>
      <c r="F26" s="4"/>
      <c r="G26" s="4"/>
      <c r="H26" s="4"/>
      <c r="I26" s="4"/>
      <c r="J26" s="20"/>
      <c r="K26" s="4"/>
      <c r="L26" s="20"/>
    </row>
  </sheetData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26"/>
  <sheetViews>
    <sheetView topLeftCell="A8" workbookViewId="0">
      <selection sqref="A1:M27"/>
    </sheetView>
  </sheetViews>
  <sheetFormatPr defaultRowHeight="14.4" x14ac:dyDescent="0.3"/>
  <cols>
    <col min="3" max="3" width="22.109375" customWidth="1"/>
    <col min="4" max="4" width="9.109375" customWidth="1"/>
    <col min="7" max="7" width="2.44140625" customWidth="1"/>
    <col min="9" max="9" width="2.44140625" customWidth="1"/>
    <col min="11" max="11" width="2.5546875" customWidth="1"/>
    <col min="12" max="12" width="11" customWidth="1"/>
    <col min="15" max="16" width="7" customWidth="1"/>
    <col min="17" max="17" width="4.5546875" customWidth="1"/>
    <col min="18" max="19" width="7" customWidth="1"/>
  </cols>
  <sheetData>
    <row r="1" spans="2:19" ht="15" thickBot="1" x14ac:dyDescent="0.35"/>
    <row r="2" spans="2:19" ht="50.25" customHeight="1" thickBot="1" x14ac:dyDescent="0.9">
      <c r="B2" s="21" t="s">
        <v>37</v>
      </c>
      <c r="C2" s="22"/>
      <c r="D2" s="22"/>
      <c r="E2" s="22"/>
      <c r="F2" s="22"/>
      <c r="G2" s="22"/>
      <c r="H2" s="22"/>
      <c r="I2" s="22"/>
      <c r="J2" s="22"/>
      <c r="K2" s="22"/>
      <c r="L2" s="23"/>
    </row>
    <row r="3" spans="2:19" ht="15.75" customHeight="1" thickBot="1" x14ac:dyDescent="0.35"/>
    <row r="4" spans="2:19" ht="37.200000000000003" thickBot="1" x14ac:dyDescent="0.75">
      <c r="B4" s="24" t="s">
        <v>28</v>
      </c>
      <c r="C4" s="23"/>
    </row>
    <row r="5" spans="2:19" ht="15" thickBot="1" x14ac:dyDescent="0.35"/>
    <row r="6" spans="2:19" ht="18.75" customHeight="1" x14ac:dyDescent="0.3">
      <c r="B6" s="2" t="s">
        <v>30</v>
      </c>
      <c r="C6" s="2" t="s">
        <v>16</v>
      </c>
      <c r="D6" s="16" t="s">
        <v>32</v>
      </c>
      <c r="E6" s="16" t="s">
        <v>31</v>
      </c>
      <c r="F6" s="16" t="s">
        <v>33</v>
      </c>
      <c r="G6" s="4"/>
      <c r="H6" s="17" t="s">
        <v>34</v>
      </c>
      <c r="I6" s="4"/>
      <c r="J6" s="18" t="s">
        <v>35</v>
      </c>
      <c r="K6" s="4"/>
      <c r="L6" s="19" t="s">
        <v>36</v>
      </c>
      <c r="O6" s="26" t="s">
        <v>55</v>
      </c>
      <c r="P6" s="27">
        <v>100</v>
      </c>
      <c r="Q6" s="6"/>
      <c r="R6" s="26" t="s">
        <v>63</v>
      </c>
      <c r="S6" s="27">
        <v>60</v>
      </c>
    </row>
    <row r="7" spans="2:19" ht="18.75" customHeight="1" x14ac:dyDescent="0.3">
      <c r="B7" s="4">
        <f>Grupe!B76</f>
        <v>1</v>
      </c>
      <c r="C7" s="4" t="str">
        <f>Grupe!C76</f>
        <v>Urbančič, Grega</v>
      </c>
      <c r="D7" s="4">
        <v>6</v>
      </c>
      <c r="E7" s="4">
        <v>6</v>
      </c>
      <c r="F7" s="4">
        <v>56</v>
      </c>
      <c r="G7" s="4"/>
      <c r="H7" s="4">
        <v>100</v>
      </c>
      <c r="I7" s="4"/>
      <c r="J7" s="20">
        <f>D7*60+E7+F7/100+H7</f>
        <v>466.56</v>
      </c>
      <c r="K7" s="4"/>
      <c r="L7" s="20">
        <f>IF(J7=0,0,ROUND(J7/LARGE($J$7:$J$12,1)*1000,2))</f>
        <v>730.83</v>
      </c>
      <c r="O7" s="28" t="s">
        <v>56</v>
      </c>
      <c r="P7" s="29">
        <v>95</v>
      </c>
      <c r="Q7" s="6"/>
      <c r="R7" s="28" t="s">
        <v>64</v>
      </c>
      <c r="S7" s="29">
        <v>55</v>
      </c>
    </row>
    <row r="8" spans="2:19" ht="18.75" customHeight="1" x14ac:dyDescent="0.3">
      <c r="B8" s="4">
        <f>Grupe!B77</f>
        <v>4</v>
      </c>
      <c r="C8" s="4" t="str">
        <f>Grupe!C77</f>
        <v>Tucman, Alen</v>
      </c>
      <c r="D8" s="4">
        <v>5</v>
      </c>
      <c r="E8" s="4">
        <v>35</v>
      </c>
      <c r="F8" s="4">
        <v>38</v>
      </c>
      <c r="G8" s="4"/>
      <c r="H8" s="4">
        <v>100</v>
      </c>
      <c r="I8" s="4"/>
      <c r="J8" s="20">
        <f t="shared" ref="J8:J12" si="0">D8*60+E8+F8/100+H8</f>
        <v>435.38</v>
      </c>
      <c r="K8" s="4"/>
      <c r="L8" s="20">
        <f t="shared" ref="L8:L12" si="1">IF(J8=0,0,ROUND(J8/LARGE($J$7:$J$12,1)*1000,2))</f>
        <v>681.99</v>
      </c>
      <c r="O8" s="28" t="s">
        <v>57</v>
      </c>
      <c r="P8" s="29">
        <v>90</v>
      </c>
      <c r="Q8" s="6"/>
      <c r="R8" s="28" t="s">
        <v>65</v>
      </c>
      <c r="S8" s="29">
        <v>50</v>
      </c>
    </row>
    <row r="9" spans="2:19" ht="18.75" customHeight="1" x14ac:dyDescent="0.3">
      <c r="B9" s="4">
        <f>Grupe!B78</f>
        <v>5</v>
      </c>
      <c r="C9" s="4" t="str">
        <f>Grupe!C78</f>
        <v>Frančić, Nikola</v>
      </c>
      <c r="D9" s="4"/>
      <c r="E9" s="4"/>
      <c r="F9" s="4"/>
      <c r="G9" s="4"/>
      <c r="H9" s="4"/>
      <c r="I9" s="4"/>
      <c r="J9" s="20">
        <f t="shared" si="0"/>
        <v>0</v>
      </c>
      <c r="K9" s="4"/>
      <c r="L9" s="20">
        <f t="shared" si="1"/>
        <v>0</v>
      </c>
      <c r="O9" s="28" t="s">
        <v>58</v>
      </c>
      <c r="P9" s="29">
        <v>85</v>
      </c>
      <c r="Q9" s="6"/>
      <c r="R9" s="28" t="s">
        <v>66</v>
      </c>
      <c r="S9" s="29">
        <v>45</v>
      </c>
    </row>
    <row r="10" spans="2:19" ht="18.75" customHeight="1" x14ac:dyDescent="0.3">
      <c r="B10" s="4">
        <f>Grupe!B79</f>
        <v>6</v>
      </c>
      <c r="C10" s="4" t="str">
        <f>Grupe!C79</f>
        <v>Geci, Filip</v>
      </c>
      <c r="D10" s="4">
        <v>8</v>
      </c>
      <c r="E10" s="4">
        <v>58</v>
      </c>
      <c r="F10" s="4">
        <v>40</v>
      </c>
      <c r="G10" s="4"/>
      <c r="H10" s="4">
        <v>100</v>
      </c>
      <c r="I10" s="4"/>
      <c r="J10" s="20">
        <f t="shared" si="0"/>
        <v>638.4</v>
      </c>
      <c r="K10" s="4"/>
      <c r="L10" s="20">
        <f t="shared" si="1"/>
        <v>1000</v>
      </c>
      <c r="O10" s="28" t="s">
        <v>59</v>
      </c>
      <c r="P10" s="29">
        <v>80</v>
      </c>
      <c r="Q10" s="6"/>
      <c r="R10" s="28" t="s">
        <v>67</v>
      </c>
      <c r="S10" s="29">
        <v>40</v>
      </c>
    </row>
    <row r="11" spans="2:19" ht="18.75" customHeight="1" x14ac:dyDescent="0.3">
      <c r="B11" s="4">
        <f>Grupe!B80</f>
        <v>9</v>
      </c>
      <c r="C11" s="4" t="str">
        <f>Grupe!C80</f>
        <v>Mihajlović, Saša</v>
      </c>
      <c r="D11" s="4">
        <v>5</v>
      </c>
      <c r="E11" s="4">
        <v>32</v>
      </c>
      <c r="F11" s="4">
        <v>66</v>
      </c>
      <c r="G11" s="4"/>
      <c r="H11" s="4">
        <v>0</v>
      </c>
      <c r="I11" s="4"/>
      <c r="J11" s="20">
        <f t="shared" si="0"/>
        <v>332.66</v>
      </c>
      <c r="K11" s="4"/>
      <c r="L11" s="20">
        <f t="shared" si="1"/>
        <v>521.08000000000004</v>
      </c>
      <c r="O11" s="28" t="s">
        <v>60</v>
      </c>
      <c r="P11" s="29">
        <v>75</v>
      </c>
      <c r="Q11" s="6"/>
      <c r="R11" s="28" t="s">
        <v>68</v>
      </c>
      <c r="S11" s="29">
        <v>35</v>
      </c>
    </row>
    <row r="12" spans="2:19" ht="18.75" customHeight="1" x14ac:dyDescent="0.3">
      <c r="B12" s="4">
        <f>Grupe!B81</f>
        <v>10</v>
      </c>
      <c r="C12" s="4" t="str">
        <f>Grupe!C81</f>
        <v>Podbregar, Matjaž</v>
      </c>
      <c r="D12" s="4">
        <v>5</v>
      </c>
      <c r="E12" s="4">
        <v>12</v>
      </c>
      <c r="F12" s="4">
        <v>0</v>
      </c>
      <c r="G12" s="4"/>
      <c r="H12" s="4">
        <v>55</v>
      </c>
      <c r="I12" s="4"/>
      <c r="J12" s="20">
        <f t="shared" si="0"/>
        <v>367</v>
      </c>
      <c r="K12" s="4"/>
      <c r="L12" s="20">
        <f t="shared" si="1"/>
        <v>574.87</v>
      </c>
      <c r="O12" s="28" t="s">
        <v>61</v>
      </c>
      <c r="P12" s="29">
        <v>70</v>
      </c>
      <c r="Q12" s="6"/>
      <c r="R12" s="28" t="s">
        <v>69</v>
      </c>
      <c r="S12" s="29">
        <v>30</v>
      </c>
    </row>
    <row r="13" spans="2:19" ht="18.75" customHeight="1" thickBot="1" x14ac:dyDescent="0.35">
      <c r="B13" s="4"/>
      <c r="C13" s="4"/>
      <c r="D13" s="4"/>
      <c r="E13" s="4"/>
      <c r="F13" s="4"/>
      <c r="G13" s="4"/>
      <c r="H13" s="4"/>
      <c r="I13" s="4"/>
      <c r="J13" s="20"/>
      <c r="K13" s="4"/>
      <c r="L13" s="20"/>
      <c r="O13" s="30" t="s">
        <v>62</v>
      </c>
      <c r="P13" s="31">
        <v>65</v>
      </c>
      <c r="Q13" s="6"/>
      <c r="R13" s="30" t="s">
        <v>70</v>
      </c>
      <c r="S13" s="31">
        <v>0</v>
      </c>
    </row>
    <row r="16" spans="2:19" ht="15" thickBot="1" x14ac:dyDescent="0.35"/>
    <row r="17" spans="2:12" ht="37.200000000000003" thickBot="1" x14ac:dyDescent="0.75">
      <c r="B17" s="24" t="s">
        <v>29</v>
      </c>
      <c r="C17" s="23"/>
    </row>
    <row r="19" spans="2:12" ht="18.75" customHeight="1" x14ac:dyDescent="0.3">
      <c r="B19" s="2" t="s">
        <v>30</v>
      </c>
      <c r="C19" s="2" t="s">
        <v>16</v>
      </c>
      <c r="D19" s="16" t="s">
        <v>32</v>
      </c>
      <c r="E19" s="16" t="s">
        <v>31</v>
      </c>
      <c r="F19" s="16" t="s">
        <v>33</v>
      </c>
      <c r="G19" s="4"/>
      <c r="H19" s="17" t="s">
        <v>34</v>
      </c>
      <c r="I19" s="4"/>
      <c r="J19" s="18" t="s">
        <v>35</v>
      </c>
      <c r="K19" s="4"/>
      <c r="L19" s="19" t="s">
        <v>36</v>
      </c>
    </row>
    <row r="20" spans="2:12" ht="18.75" customHeight="1" x14ac:dyDescent="0.3">
      <c r="B20" s="4">
        <f>Grupe!D76</f>
        <v>2</v>
      </c>
      <c r="C20" s="4" t="str">
        <f>Grupe!E76</f>
        <v>Urbančič, Luka</v>
      </c>
      <c r="D20" s="4">
        <v>6</v>
      </c>
      <c r="E20" s="4">
        <v>55</v>
      </c>
      <c r="F20" s="4">
        <v>34</v>
      </c>
      <c r="G20" s="4"/>
      <c r="H20" s="4">
        <v>95</v>
      </c>
      <c r="I20" s="4"/>
      <c r="J20" s="20">
        <f t="shared" ref="J20" si="2">D20*60+E20+F20/100+H20</f>
        <v>510.34</v>
      </c>
      <c r="K20" s="4"/>
      <c r="L20" s="20">
        <f t="shared" ref="L20" si="3">IF(J20=0,0,ROUND(J20/LARGE($J$20:$J$26,1)*1000,2))</f>
        <v>748.72</v>
      </c>
    </row>
    <row r="21" spans="2:12" ht="18.75" customHeight="1" x14ac:dyDescent="0.3">
      <c r="B21" s="4">
        <f>Grupe!D77</f>
        <v>3</v>
      </c>
      <c r="C21" s="4" t="str">
        <f>Grupe!E77</f>
        <v>Kosir, Damir</v>
      </c>
      <c r="D21" s="4">
        <v>9</v>
      </c>
      <c r="E21" s="4">
        <v>51</v>
      </c>
      <c r="F21" s="4">
        <v>62</v>
      </c>
      <c r="G21" s="4"/>
      <c r="H21" s="4">
        <v>90</v>
      </c>
      <c r="I21" s="4"/>
      <c r="J21" s="20">
        <f t="shared" ref="J21:J24" si="4">D21*60+E21+F21/100+H21</f>
        <v>681.62</v>
      </c>
      <c r="K21" s="4"/>
      <c r="L21" s="20">
        <f t="shared" ref="L21:L24" si="5">IF(J21=0,0,ROUND(J21/LARGE($J$20:$J$26,1)*1000,2))</f>
        <v>1000</v>
      </c>
    </row>
    <row r="22" spans="2:12" ht="18.75" customHeight="1" x14ac:dyDescent="0.3">
      <c r="B22" s="4">
        <f>Grupe!D78</f>
        <v>7</v>
      </c>
      <c r="C22" s="4" t="str">
        <f>Grupe!E78</f>
        <v>Hrastovec, Krešimir</v>
      </c>
      <c r="D22" s="4">
        <v>7</v>
      </c>
      <c r="E22" s="4">
        <v>2</v>
      </c>
      <c r="F22" s="4">
        <v>19</v>
      </c>
      <c r="G22" s="4"/>
      <c r="H22" s="4">
        <v>0</v>
      </c>
      <c r="I22" s="4"/>
      <c r="J22" s="20">
        <f t="shared" si="4"/>
        <v>422.19</v>
      </c>
      <c r="K22" s="4"/>
      <c r="L22" s="20">
        <f t="shared" si="5"/>
        <v>619.39</v>
      </c>
    </row>
    <row r="23" spans="2:12" ht="18.75" customHeight="1" x14ac:dyDescent="0.3">
      <c r="B23" s="4">
        <f>Grupe!D79</f>
        <v>8</v>
      </c>
      <c r="C23" s="4" t="str">
        <f>Grupe!E79</f>
        <v>Videnšek, Tone</v>
      </c>
      <c r="D23" s="4">
        <v>8</v>
      </c>
      <c r="E23" s="4">
        <v>2</v>
      </c>
      <c r="F23" s="4">
        <v>81</v>
      </c>
      <c r="G23" s="4"/>
      <c r="H23" s="4">
        <v>70</v>
      </c>
      <c r="I23" s="4"/>
      <c r="J23" s="20">
        <f t="shared" si="4"/>
        <v>552.80999999999995</v>
      </c>
      <c r="K23" s="4"/>
      <c r="L23" s="20">
        <f t="shared" si="5"/>
        <v>811.02</v>
      </c>
    </row>
    <row r="24" spans="2:12" ht="18.75" customHeight="1" x14ac:dyDescent="0.3">
      <c r="B24" s="4">
        <f>Grupe!D80</f>
        <v>11</v>
      </c>
      <c r="C24" s="4" t="str">
        <f>Grupe!E80</f>
        <v>Lovše, Mirko</v>
      </c>
      <c r="D24" s="4">
        <v>6</v>
      </c>
      <c r="E24" s="4">
        <v>25</v>
      </c>
      <c r="F24" s="4">
        <v>93</v>
      </c>
      <c r="G24" s="4"/>
      <c r="H24" s="4">
        <v>95</v>
      </c>
      <c r="I24" s="4"/>
      <c r="J24" s="20">
        <f t="shared" si="4"/>
        <v>480.93</v>
      </c>
      <c r="K24" s="4"/>
      <c r="L24" s="20">
        <f t="shared" si="5"/>
        <v>705.57</v>
      </c>
    </row>
    <row r="25" spans="2:12" ht="18.75" customHeight="1" x14ac:dyDescent="0.3">
      <c r="B25" s="4"/>
      <c r="C25" s="4"/>
      <c r="D25" s="4"/>
      <c r="E25" s="4"/>
      <c r="F25" s="4"/>
      <c r="G25" s="4"/>
      <c r="H25" s="4"/>
      <c r="I25" s="4"/>
      <c r="J25" s="20"/>
      <c r="K25" s="4"/>
      <c r="L25" s="20"/>
    </row>
    <row r="26" spans="2:12" ht="18.75" customHeight="1" x14ac:dyDescent="0.3">
      <c r="B26" s="4"/>
      <c r="C26" s="4"/>
      <c r="D26" s="4"/>
      <c r="E26" s="4"/>
      <c r="F26" s="4"/>
      <c r="G26" s="4"/>
      <c r="H26" s="4"/>
      <c r="I26" s="4"/>
      <c r="J26" s="20"/>
      <c r="K26" s="4"/>
      <c r="L26" s="20"/>
    </row>
  </sheetData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26"/>
  <sheetViews>
    <sheetView topLeftCell="A8" workbookViewId="0">
      <selection activeCell="P20" sqref="P20"/>
    </sheetView>
  </sheetViews>
  <sheetFormatPr defaultRowHeight="14.4" x14ac:dyDescent="0.3"/>
  <cols>
    <col min="3" max="3" width="22.109375" customWidth="1"/>
    <col min="4" max="4" width="9.109375" customWidth="1"/>
    <col min="7" max="7" width="2.44140625" customWidth="1"/>
    <col min="9" max="9" width="2.44140625" customWidth="1"/>
    <col min="11" max="11" width="2.5546875" customWidth="1"/>
    <col min="12" max="12" width="11" customWidth="1"/>
    <col min="15" max="16" width="7" customWidth="1"/>
    <col min="17" max="17" width="4.5546875" customWidth="1"/>
    <col min="18" max="19" width="7" customWidth="1"/>
  </cols>
  <sheetData>
    <row r="1" spans="2:19" ht="15" thickBot="1" x14ac:dyDescent="0.35"/>
    <row r="2" spans="2:19" ht="50.25" customHeight="1" thickBot="1" x14ac:dyDescent="0.9">
      <c r="B2" s="21" t="s">
        <v>38</v>
      </c>
      <c r="C2" s="22"/>
      <c r="D2" s="22"/>
      <c r="E2" s="22"/>
      <c r="F2" s="22"/>
      <c r="G2" s="22"/>
      <c r="H2" s="22"/>
      <c r="I2" s="22"/>
      <c r="J2" s="22"/>
      <c r="K2" s="22"/>
      <c r="L2" s="23"/>
    </row>
    <row r="3" spans="2:19" ht="15.75" customHeight="1" thickBot="1" x14ac:dyDescent="0.35"/>
    <row r="4" spans="2:19" ht="37.200000000000003" thickBot="1" x14ac:dyDescent="0.75">
      <c r="B4" s="24" t="s">
        <v>28</v>
      </c>
      <c r="C4" s="23"/>
    </row>
    <row r="5" spans="2:19" ht="15" thickBot="1" x14ac:dyDescent="0.35"/>
    <row r="6" spans="2:19" ht="18.75" customHeight="1" x14ac:dyDescent="0.3">
      <c r="B6" s="2" t="s">
        <v>30</v>
      </c>
      <c r="C6" s="2" t="s">
        <v>16</v>
      </c>
      <c r="D6" s="16" t="s">
        <v>32</v>
      </c>
      <c r="E6" s="16" t="s">
        <v>31</v>
      </c>
      <c r="F6" s="16" t="s">
        <v>33</v>
      </c>
      <c r="G6" s="4"/>
      <c r="H6" s="17" t="s">
        <v>34</v>
      </c>
      <c r="I6" s="4"/>
      <c r="J6" s="18" t="s">
        <v>35</v>
      </c>
      <c r="K6" s="4"/>
      <c r="L6" s="19" t="s">
        <v>36</v>
      </c>
      <c r="O6" s="26" t="s">
        <v>55</v>
      </c>
      <c r="P6" s="27">
        <v>100</v>
      </c>
      <c r="Q6" s="6"/>
      <c r="R6" s="26" t="s">
        <v>63</v>
      </c>
      <c r="S6" s="27">
        <v>60</v>
      </c>
    </row>
    <row r="7" spans="2:19" ht="18.75" customHeight="1" x14ac:dyDescent="0.3">
      <c r="B7" s="4">
        <f>Grupe!B88</f>
        <v>1</v>
      </c>
      <c r="C7" s="4" t="str">
        <f>Grupe!C88</f>
        <v>Urbančič, Grega</v>
      </c>
      <c r="D7" s="4">
        <v>4</v>
      </c>
      <c r="E7" s="4">
        <v>29</v>
      </c>
      <c r="F7" s="4">
        <v>94</v>
      </c>
      <c r="G7" s="4"/>
      <c r="H7" s="4">
        <v>60</v>
      </c>
      <c r="I7" s="4"/>
      <c r="J7" s="20">
        <f>D7*60+E7+F7/100+H7</f>
        <v>329.94</v>
      </c>
      <c r="K7" s="4"/>
      <c r="L7" s="20">
        <f>IF(J7=0,0,ROUND(J7/LARGE($J$7:$J$12,1)*1000,2))</f>
        <v>575.15</v>
      </c>
      <c r="O7" s="28" t="s">
        <v>56</v>
      </c>
      <c r="P7" s="29">
        <v>95</v>
      </c>
      <c r="Q7" s="6"/>
      <c r="R7" s="28" t="s">
        <v>64</v>
      </c>
      <c r="S7" s="29">
        <v>55</v>
      </c>
    </row>
    <row r="8" spans="2:19" ht="18.75" customHeight="1" x14ac:dyDescent="0.3">
      <c r="B8" s="4">
        <f>Grupe!B89</f>
        <v>4</v>
      </c>
      <c r="C8" s="4" t="str">
        <f>Grupe!C89</f>
        <v>Tucman, Alen</v>
      </c>
      <c r="D8" s="4">
        <v>4</v>
      </c>
      <c r="E8" s="4">
        <v>45</v>
      </c>
      <c r="F8" s="4">
        <v>29</v>
      </c>
      <c r="G8" s="4"/>
      <c r="H8" s="4">
        <v>95</v>
      </c>
      <c r="I8" s="4"/>
      <c r="J8" s="20">
        <f t="shared" ref="J8:J12" si="0">D8*60+E8+F8/100+H8</f>
        <v>380.29</v>
      </c>
      <c r="K8" s="4"/>
      <c r="L8" s="20">
        <f t="shared" ref="L8:L12" si="1">IF(J8=0,0,ROUND(J8/LARGE($J$7:$J$12,1)*1000,2))</f>
        <v>662.92</v>
      </c>
      <c r="O8" s="28" t="s">
        <v>57</v>
      </c>
      <c r="P8" s="29">
        <v>90</v>
      </c>
      <c r="Q8" s="6"/>
      <c r="R8" s="28" t="s">
        <v>65</v>
      </c>
      <c r="S8" s="29">
        <v>50</v>
      </c>
    </row>
    <row r="9" spans="2:19" ht="18.75" customHeight="1" x14ac:dyDescent="0.3">
      <c r="B9" s="4">
        <f>Grupe!B90</f>
        <v>5</v>
      </c>
      <c r="C9" s="4" t="str">
        <f>Grupe!C90</f>
        <v>Frančić, Nikola</v>
      </c>
      <c r="D9" s="4"/>
      <c r="E9" s="4"/>
      <c r="F9" s="4"/>
      <c r="G9" s="4"/>
      <c r="H9" s="4"/>
      <c r="I9" s="4"/>
      <c r="J9" s="20">
        <f t="shared" si="0"/>
        <v>0</v>
      </c>
      <c r="K9" s="4"/>
      <c r="L9" s="20">
        <f t="shared" si="1"/>
        <v>0</v>
      </c>
      <c r="O9" s="28" t="s">
        <v>58</v>
      </c>
      <c r="P9" s="29">
        <v>85</v>
      </c>
      <c r="Q9" s="6"/>
      <c r="R9" s="28" t="s">
        <v>66</v>
      </c>
      <c r="S9" s="29">
        <v>45</v>
      </c>
    </row>
    <row r="10" spans="2:19" ht="18.75" customHeight="1" x14ac:dyDescent="0.3">
      <c r="B10" s="4">
        <f>Grupe!B91</f>
        <v>6</v>
      </c>
      <c r="C10" s="4" t="str">
        <f>Grupe!C91</f>
        <v>Geci, Filip</v>
      </c>
      <c r="D10" s="4">
        <v>3</v>
      </c>
      <c r="E10" s="4">
        <v>6</v>
      </c>
      <c r="F10" s="4">
        <v>71</v>
      </c>
      <c r="G10" s="4"/>
      <c r="H10" s="4">
        <v>0</v>
      </c>
      <c r="I10" s="4"/>
      <c r="J10" s="20">
        <f t="shared" si="0"/>
        <v>186.71</v>
      </c>
      <c r="K10" s="4"/>
      <c r="L10" s="20">
        <f t="shared" si="1"/>
        <v>325.47000000000003</v>
      </c>
      <c r="O10" s="28" t="s">
        <v>59</v>
      </c>
      <c r="P10" s="29">
        <v>80</v>
      </c>
      <c r="Q10" s="6"/>
      <c r="R10" s="28" t="s">
        <v>67</v>
      </c>
      <c r="S10" s="29">
        <v>40</v>
      </c>
    </row>
    <row r="11" spans="2:19" ht="18.75" customHeight="1" x14ac:dyDescent="0.3">
      <c r="B11" s="4">
        <f>Grupe!B92</f>
        <v>7</v>
      </c>
      <c r="C11" s="4" t="str">
        <f>Grupe!C92</f>
        <v>Hrastovec, Krešimir</v>
      </c>
      <c r="D11" s="4">
        <v>7</v>
      </c>
      <c r="E11" s="4">
        <v>53</v>
      </c>
      <c r="F11" s="4">
        <v>66</v>
      </c>
      <c r="G11" s="4"/>
      <c r="H11" s="4">
        <v>100</v>
      </c>
      <c r="I11" s="4"/>
      <c r="J11" s="20">
        <f t="shared" si="0"/>
        <v>573.66000000000008</v>
      </c>
      <c r="K11" s="4"/>
      <c r="L11" s="20">
        <f t="shared" si="1"/>
        <v>1000</v>
      </c>
      <c r="O11" s="28" t="s">
        <v>60</v>
      </c>
      <c r="P11" s="29">
        <v>75</v>
      </c>
      <c r="Q11" s="6"/>
      <c r="R11" s="28" t="s">
        <v>68</v>
      </c>
      <c r="S11" s="29">
        <v>35</v>
      </c>
    </row>
    <row r="12" spans="2:19" ht="18.75" customHeight="1" x14ac:dyDescent="0.3">
      <c r="B12" s="4">
        <f>Grupe!B93</f>
        <v>8</v>
      </c>
      <c r="C12" s="4" t="str">
        <f>Grupe!C93</f>
        <v>Videnšek, Tone</v>
      </c>
      <c r="D12" s="4">
        <v>3</v>
      </c>
      <c r="E12" s="4">
        <v>56</v>
      </c>
      <c r="F12" s="4">
        <v>50</v>
      </c>
      <c r="G12" s="4"/>
      <c r="H12" s="4">
        <v>100</v>
      </c>
      <c r="I12" s="4"/>
      <c r="J12" s="20">
        <f t="shared" si="0"/>
        <v>336.5</v>
      </c>
      <c r="K12" s="4"/>
      <c r="L12" s="20">
        <f t="shared" si="1"/>
        <v>586.58000000000004</v>
      </c>
      <c r="O12" s="28" t="s">
        <v>61</v>
      </c>
      <c r="P12" s="29">
        <v>70</v>
      </c>
      <c r="Q12" s="6"/>
      <c r="R12" s="28" t="s">
        <v>69</v>
      </c>
      <c r="S12" s="29">
        <v>30</v>
      </c>
    </row>
    <row r="13" spans="2:19" ht="18.75" customHeight="1" thickBot="1" x14ac:dyDescent="0.35">
      <c r="B13" s="4"/>
      <c r="C13" s="4"/>
      <c r="D13" s="4"/>
      <c r="E13" s="4"/>
      <c r="F13" s="4"/>
      <c r="G13" s="4"/>
      <c r="H13" s="4"/>
      <c r="I13" s="4"/>
      <c r="J13" s="20"/>
      <c r="K13" s="4"/>
      <c r="L13" s="20"/>
      <c r="O13" s="30" t="s">
        <v>62</v>
      </c>
      <c r="P13" s="31">
        <v>65</v>
      </c>
      <c r="Q13" s="6"/>
      <c r="R13" s="30" t="s">
        <v>70</v>
      </c>
      <c r="S13" s="31">
        <v>0</v>
      </c>
    </row>
    <row r="16" spans="2:19" ht="15" thickBot="1" x14ac:dyDescent="0.35"/>
    <row r="17" spans="2:12" ht="37.200000000000003" thickBot="1" x14ac:dyDescent="0.75">
      <c r="B17" s="24" t="s">
        <v>29</v>
      </c>
      <c r="C17" s="23"/>
    </row>
    <row r="19" spans="2:12" ht="18.75" customHeight="1" x14ac:dyDescent="0.3">
      <c r="B19" s="2" t="s">
        <v>30</v>
      </c>
      <c r="C19" s="2" t="s">
        <v>16</v>
      </c>
      <c r="D19" s="16" t="s">
        <v>32</v>
      </c>
      <c r="E19" s="16" t="s">
        <v>31</v>
      </c>
      <c r="F19" s="16" t="s">
        <v>33</v>
      </c>
      <c r="G19" s="4"/>
      <c r="H19" s="17" t="s">
        <v>34</v>
      </c>
      <c r="I19" s="4"/>
      <c r="J19" s="18" t="s">
        <v>35</v>
      </c>
      <c r="K19" s="4"/>
      <c r="L19" s="19" t="s">
        <v>36</v>
      </c>
    </row>
    <row r="20" spans="2:12" ht="18.75" customHeight="1" x14ac:dyDescent="0.3">
      <c r="B20" s="4">
        <f>Grupe!D88</f>
        <v>2</v>
      </c>
      <c r="C20" s="4" t="str">
        <f>Grupe!E88</f>
        <v>Urbančič, Luka</v>
      </c>
      <c r="D20" s="4">
        <v>4</v>
      </c>
      <c r="E20" s="4">
        <v>38</v>
      </c>
      <c r="F20" s="4">
        <v>41</v>
      </c>
      <c r="G20" s="4"/>
      <c r="H20" s="4">
        <v>100</v>
      </c>
      <c r="I20" s="4"/>
      <c r="J20" s="20">
        <f>D20*60+E20+F20/100+H20</f>
        <v>378.41</v>
      </c>
      <c r="K20" s="4"/>
      <c r="L20" s="20">
        <f>IF(J20=0,0,ROUND(J20/LARGE($J$20:$J$26,1)*1000,2))</f>
        <v>795.13</v>
      </c>
    </row>
    <row r="21" spans="2:12" ht="18.75" customHeight="1" x14ac:dyDescent="0.3">
      <c r="B21" s="4">
        <f>Grupe!D89</f>
        <v>3</v>
      </c>
      <c r="C21" s="4" t="str">
        <f>Grupe!E89</f>
        <v>Kosir, Damir</v>
      </c>
      <c r="D21" s="4">
        <v>2</v>
      </c>
      <c r="E21" s="4">
        <v>34</v>
      </c>
      <c r="F21" s="4">
        <v>81</v>
      </c>
      <c r="G21" s="4"/>
      <c r="H21" s="4">
        <v>100</v>
      </c>
      <c r="I21" s="4"/>
      <c r="J21" s="20">
        <f t="shared" ref="J21:J24" si="2">D21*60+E21+F21/100+H21</f>
        <v>254.81</v>
      </c>
      <c r="K21" s="4"/>
      <c r="L21" s="20">
        <f t="shared" ref="L21:L24" si="3">IF(J21=0,0,ROUND(J21/LARGE($J$20:$J$26,1)*1000,2))</f>
        <v>535.41999999999996</v>
      </c>
    </row>
    <row r="22" spans="2:12" ht="18.75" customHeight="1" x14ac:dyDescent="0.3">
      <c r="B22" s="4">
        <f>Grupe!D90</f>
        <v>9</v>
      </c>
      <c r="C22" s="4" t="str">
        <f>Grupe!E90</f>
        <v>Mihajlović, Saša</v>
      </c>
      <c r="D22" s="4">
        <v>4</v>
      </c>
      <c r="E22" s="4">
        <v>12</v>
      </c>
      <c r="F22" s="4">
        <v>78</v>
      </c>
      <c r="G22" s="4"/>
      <c r="H22" s="4">
        <v>0</v>
      </c>
      <c r="I22" s="4"/>
      <c r="J22" s="20">
        <f t="shared" si="2"/>
        <v>252.78</v>
      </c>
      <c r="K22" s="4"/>
      <c r="L22" s="20">
        <f t="shared" si="3"/>
        <v>531.15</v>
      </c>
    </row>
    <row r="23" spans="2:12" ht="18.75" customHeight="1" x14ac:dyDescent="0.3">
      <c r="B23" s="4">
        <f>Grupe!D91</f>
        <v>10</v>
      </c>
      <c r="C23" s="4" t="str">
        <f>Grupe!E91</f>
        <v>Podbregar, Matjaž</v>
      </c>
      <c r="D23" s="4">
        <v>0</v>
      </c>
      <c r="E23" s="4">
        <v>0</v>
      </c>
      <c r="F23" s="4">
        <v>0</v>
      </c>
      <c r="G23" s="4"/>
      <c r="H23" s="4">
        <v>0</v>
      </c>
      <c r="I23" s="4"/>
      <c r="J23" s="20">
        <f t="shared" si="2"/>
        <v>0</v>
      </c>
      <c r="K23" s="4"/>
      <c r="L23" s="20">
        <f t="shared" si="3"/>
        <v>0</v>
      </c>
    </row>
    <row r="24" spans="2:12" ht="18.75" customHeight="1" x14ac:dyDescent="0.3">
      <c r="B24" s="4">
        <f>Grupe!D92</f>
        <v>11</v>
      </c>
      <c r="C24" s="4" t="str">
        <f>Grupe!E92</f>
        <v>Lovše, Mirko</v>
      </c>
      <c r="D24" s="4">
        <v>6</v>
      </c>
      <c r="E24" s="4">
        <v>15</v>
      </c>
      <c r="F24" s="4">
        <v>91</v>
      </c>
      <c r="G24" s="4"/>
      <c r="H24" s="4">
        <v>100</v>
      </c>
      <c r="I24" s="4"/>
      <c r="J24" s="20">
        <f t="shared" si="2"/>
        <v>475.91</v>
      </c>
      <c r="K24" s="4"/>
      <c r="L24" s="20">
        <f t="shared" si="3"/>
        <v>1000</v>
      </c>
    </row>
    <row r="25" spans="2:12" ht="18.75" customHeight="1" x14ac:dyDescent="0.3">
      <c r="B25" s="4"/>
      <c r="C25" s="4"/>
      <c r="D25" s="4"/>
      <c r="E25" s="4"/>
      <c r="F25" s="4"/>
      <c r="G25" s="4"/>
      <c r="H25" s="4"/>
      <c r="I25" s="4"/>
      <c r="J25" s="20"/>
      <c r="K25" s="4"/>
      <c r="L25" s="20"/>
    </row>
    <row r="26" spans="2:12" ht="18.75" customHeight="1" x14ac:dyDescent="0.3">
      <c r="B26" s="4"/>
      <c r="C26" s="4"/>
      <c r="D26" s="4"/>
      <c r="E26" s="4"/>
      <c r="F26" s="4"/>
      <c r="G26" s="4"/>
      <c r="H26" s="4"/>
      <c r="I26" s="4"/>
      <c r="J26" s="20"/>
      <c r="K26" s="4"/>
      <c r="L26" s="20"/>
    </row>
  </sheetData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T18"/>
  <sheetViews>
    <sheetView tabSelected="1" topLeftCell="B1" workbookViewId="0">
      <selection activeCell="L2" sqref="L2"/>
    </sheetView>
  </sheetViews>
  <sheetFormatPr defaultRowHeight="14.4" x14ac:dyDescent="0.3"/>
  <cols>
    <col min="1" max="1" width="6.5546875" customWidth="1"/>
    <col min="2" max="2" width="8.6640625" customWidth="1"/>
    <col min="3" max="3" width="6.109375" customWidth="1"/>
    <col min="4" max="4" width="21.109375" customWidth="1"/>
    <col min="5" max="5" width="4.44140625" customWidth="1"/>
    <col min="7" max="7" width="19.88671875" customWidth="1"/>
    <col min="8" max="8" width="1.33203125" customWidth="1"/>
    <col min="9" max="16" width="10.33203125" customWidth="1"/>
    <col min="17" max="17" width="1.109375" customWidth="1"/>
    <col min="18" max="18" width="6.88671875" customWidth="1"/>
    <col min="19" max="19" width="12" customWidth="1"/>
  </cols>
  <sheetData>
    <row r="2" spans="2:20" ht="46.2" x14ac:dyDescent="0.85">
      <c r="B2" s="15" t="str">
        <f>Prijave!C28</f>
        <v>7. Zaprešićki elektro kup F5J-400</v>
      </c>
    </row>
    <row r="4" spans="2:20" ht="27" customHeight="1" x14ac:dyDescent="0.3">
      <c r="B4" s="25" t="s">
        <v>39</v>
      </c>
      <c r="C4" s="25" t="s">
        <v>30</v>
      </c>
      <c r="D4" s="25" t="s">
        <v>16</v>
      </c>
      <c r="E4" s="25" t="s">
        <v>10</v>
      </c>
      <c r="F4" s="25" t="s">
        <v>11</v>
      </c>
      <c r="G4" s="25" t="s">
        <v>12</v>
      </c>
      <c r="H4" s="25"/>
      <c r="I4" s="80" t="s">
        <v>18</v>
      </c>
      <c r="J4" s="80" t="s">
        <v>22</v>
      </c>
      <c r="K4" s="80" t="s">
        <v>23</v>
      </c>
      <c r="L4" s="80" t="s">
        <v>24</v>
      </c>
      <c r="M4" s="80" t="s">
        <v>25</v>
      </c>
      <c r="N4" s="80" t="s">
        <v>26</v>
      </c>
      <c r="O4" s="80" t="s">
        <v>37</v>
      </c>
      <c r="P4" s="80" t="s">
        <v>38</v>
      </c>
      <c r="Q4" s="25"/>
      <c r="R4" s="25" t="s">
        <v>40</v>
      </c>
      <c r="S4" s="83" t="s">
        <v>41</v>
      </c>
      <c r="T4" s="81" t="s">
        <v>84</v>
      </c>
    </row>
    <row r="5" spans="2:20" ht="6.75" customHeight="1" x14ac:dyDescent="0.3"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2:20" ht="24" customHeight="1" x14ac:dyDescent="0.3">
      <c r="B6" s="73" t="s">
        <v>42</v>
      </c>
      <c r="C6" s="73">
        <v>2</v>
      </c>
      <c r="D6" s="74" t="str">
        <f>VLOOKUP(C6,Prijave!$J$2:$N$20,2,FALSE)</f>
        <v>Urbančič, Luka</v>
      </c>
      <c r="E6" s="74" t="str">
        <f>VLOOKUP(C6,Prijave!$J$2:$N$20,3,FALSE)</f>
        <v>(jr)</v>
      </c>
      <c r="F6" s="73" t="str">
        <f>VLOOKUP(C6,Prijave!$J$2:$N$20,4,FALSE)</f>
        <v>SLO</v>
      </c>
      <c r="G6" s="74" t="str">
        <f>VLOOKUP(C6,Prijave!$J$2:$N$20,5,FALSE)</f>
        <v>AK-Ptuj</v>
      </c>
      <c r="H6" s="74"/>
      <c r="I6" s="75">
        <f>VLOOKUP($C6,'Turnus 1'!$B:$L,11,FALSE)</f>
        <v>961.73</v>
      </c>
      <c r="J6" s="75">
        <f>VLOOKUP($C6,'Turnus 2'!$B:$L,11,FALSE)</f>
        <v>981.34</v>
      </c>
      <c r="K6" s="75">
        <f>VLOOKUP($C6,'Turnus 3'!$B:$L,11,FALSE)</f>
        <v>1000</v>
      </c>
      <c r="L6" s="75">
        <f>VLOOKUP($C6,'Turnus 4'!$B:$L,11,FALSE)</f>
        <v>908.81</v>
      </c>
      <c r="M6" s="75">
        <f>VLOOKUP($C6,'Turnus 5'!$B:$L,11,FALSE)</f>
        <v>1000</v>
      </c>
      <c r="N6" s="75">
        <f>VLOOKUP($C6,'Turnus 6'!$B:$L,11,FALSE)</f>
        <v>988.98</v>
      </c>
      <c r="O6" s="75">
        <f>VLOOKUP($C6,'Turnus 7'!$B:$L,11,FALSE)</f>
        <v>748.72</v>
      </c>
      <c r="P6" s="75">
        <f>VLOOKUP($C6,'Turnus 8'!$B:$L,11,FALSE)</f>
        <v>795.13</v>
      </c>
      <c r="Q6" s="74"/>
      <c r="R6" s="74"/>
      <c r="S6" s="76">
        <f t="shared" ref="S6:S16" si="0">SUM(I6:R6)-SMALL(I6:P6,1)</f>
        <v>6635.9900000000007</v>
      </c>
      <c r="T6" s="82">
        <f t="shared" ref="T6:T16" si="1">S6/LARGE($S$6:$S$16,1)</f>
        <v>1</v>
      </c>
    </row>
    <row r="7" spans="2:20" ht="24" customHeight="1" x14ac:dyDescent="0.3">
      <c r="B7" s="73" t="s">
        <v>43</v>
      </c>
      <c r="C7" s="73">
        <v>7</v>
      </c>
      <c r="D7" s="74" t="str">
        <f>VLOOKUP(C7,Prijave!$J$2:$N$20,2,FALSE)</f>
        <v>Hrastovec, Krešimir</v>
      </c>
      <c r="E7" s="74" t="str">
        <f>VLOOKUP(C7,Prijave!$J$2:$N$20,3,FALSE)</f>
        <v xml:space="preserve"> </v>
      </c>
      <c r="F7" s="73" t="str">
        <f>VLOOKUP(C7,Prijave!$J$2:$N$20,4,FALSE)</f>
        <v>CRO</v>
      </c>
      <c r="G7" s="74" t="str">
        <f>VLOOKUP(C7,Prijave!$J$2:$N$20,5,FALSE)</f>
        <v>MK Zaprešić</v>
      </c>
      <c r="H7" s="74"/>
      <c r="I7" s="75">
        <f>VLOOKUP($C7,'Turnus 1'!$B:$L,11,FALSE)</f>
        <v>996.12</v>
      </c>
      <c r="J7" s="75">
        <f>VLOOKUP($C7,'Turnus 2'!$B:$L,11,FALSE)</f>
        <v>942.61</v>
      </c>
      <c r="K7" s="75">
        <f>VLOOKUP($C7,'Turnus 3'!$B:$L,11,FALSE)</f>
        <v>1000</v>
      </c>
      <c r="L7" s="75">
        <f>VLOOKUP($C7,'Turnus 4'!$B:$L,11,FALSE)</f>
        <v>803.78</v>
      </c>
      <c r="M7" s="75">
        <f>VLOOKUP($C7,'Turnus 5'!$B:$L,11,FALSE)</f>
        <v>837.26</v>
      </c>
      <c r="N7" s="75">
        <f>VLOOKUP($C7,'Turnus 6'!$B:$L,11,FALSE)</f>
        <v>1000</v>
      </c>
      <c r="O7" s="75">
        <f>VLOOKUP($C7,'Turnus 7'!$B:$L,11,FALSE)</f>
        <v>619.39</v>
      </c>
      <c r="P7" s="75">
        <f>VLOOKUP($C7,'Turnus 8'!$B:$L,11,FALSE)</f>
        <v>1000</v>
      </c>
      <c r="Q7" s="74"/>
      <c r="R7" s="74"/>
      <c r="S7" s="76">
        <f t="shared" si="0"/>
        <v>6579.77</v>
      </c>
      <c r="T7" s="82">
        <f t="shared" si="1"/>
        <v>0.99152801616638964</v>
      </c>
    </row>
    <row r="8" spans="2:20" ht="24" customHeight="1" x14ac:dyDescent="0.3">
      <c r="B8" s="73" t="s">
        <v>46</v>
      </c>
      <c r="C8" s="73">
        <v>3</v>
      </c>
      <c r="D8" s="74" t="str">
        <f>VLOOKUP(C8,Prijave!$J$2:$N$20,2,FALSE)</f>
        <v>Kosir, Damir</v>
      </c>
      <c r="E8" s="74" t="str">
        <f>VLOOKUP(C8,Prijave!$J$2:$N$20,3,FALSE)</f>
        <v xml:space="preserve"> </v>
      </c>
      <c r="F8" s="73" t="str">
        <f>VLOOKUP(C8,Prijave!$J$2:$N$20,4,FALSE)</f>
        <v>CRO</v>
      </c>
      <c r="G8" s="74" t="str">
        <f>VLOOKUP(C8,Prijave!$J$2:$N$20,5,FALSE)</f>
        <v>MK Zaprešić</v>
      </c>
      <c r="H8" s="74"/>
      <c r="I8" s="75">
        <f>VLOOKUP($C8,'Turnus 1'!$B:$L,11,FALSE)</f>
        <v>998.93</v>
      </c>
      <c r="J8" s="75">
        <f>VLOOKUP($C8,'Turnus 2'!$B:$L,11,FALSE)</f>
        <v>990.68</v>
      </c>
      <c r="K8" s="75">
        <f>VLOOKUP($C8,'Turnus 3'!$B:$L,11,FALSE)</f>
        <v>912.25</v>
      </c>
      <c r="L8" s="75">
        <f>VLOOKUP($C8,'Turnus 4'!$B:$L,11,FALSE)</f>
        <v>914.73</v>
      </c>
      <c r="M8" s="75">
        <f>VLOOKUP($C8,'Turnus 5'!$B:$L,11,FALSE)</f>
        <v>816.84</v>
      </c>
      <c r="N8" s="75">
        <f>VLOOKUP($C8,'Turnus 6'!$B:$L,11,FALSE)</f>
        <v>930.76</v>
      </c>
      <c r="O8" s="75">
        <f>VLOOKUP($C8,'Turnus 7'!$B:$L,11,FALSE)</f>
        <v>1000</v>
      </c>
      <c r="P8" s="75">
        <f>VLOOKUP($C8,'Turnus 8'!$B:$L,11,FALSE)</f>
        <v>535.41999999999996</v>
      </c>
      <c r="Q8" s="74"/>
      <c r="R8" s="74"/>
      <c r="S8" s="76">
        <f t="shared" si="0"/>
        <v>6564.19</v>
      </c>
      <c r="T8" s="82">
        <f t="shared" si="1"/>
        <v>0.98918021274896417</v>
      </c>
    </row>
    <row r="9" spans="2:20" ht="24" customHeight="1" x14ac:dyDescent="0.3">
      <c r="B9" s="73" t="s">
        <v>47</v>
      </c>
      <c r="C9" s="73">
        <v>6</v>
      </c>
      <c r="D9" s="74" t="str">
        <f>VLOOKUP(C9,Prijave!$J$2:$N$20,2,FALSE)</f>
        <v>Geci, Filip</v>
      </c>
      <c r="E9" s="74" t="str">
        <f>VLOOKUP(C9,Prijave!$J$2:$N$20,3,FALSE)</f>
        <v xml:space="preserve"> </v>
      </c>
      <c r="F9" s="73" t="str">
        <f>VLOOKUP(C9,Prijave!$J$2:$N$20,4,FALSE)</f>
        <v>CRO</v>
      </c>
      <c r="G9" s="74" t="str">
        <f>VLOOKUP(C9,Prijave!$J$2:$N$20,5,FALSE)</f>
        <v>AK Rudolf Fizir</v>
      </c>
      <c r="H9" s="74"/>
      <c r="I9" s="75">
        <f>VLOOKUP($C9,'Turnus 1'!$B:$L,11,FALSE)</f>
        <v>1000</v>
      </c>
      <c r="J9" s="75">
        <f>VLOOKUP($C9,'Turnus 2'!$B:$L,11,FALSE)</f>
        <v>1000</v>
      </c>
      <c r="K9" s="75">
        <f>VLOOKUP($C9,'Turnus 3'!$B:$L,11,FALSE)</f>
        <v>782.32</v>
      </c>
      <c r="L9" s="75">
        <f>VLOOKUP($C9,'Turnus 4'!$B:$L,11,FALSE)</f>
        <v>982.77</v>
      </c>
      <c r="M9" s="75">
        <f>VLOOKUP($C9,'Turnus 5'!$B:$L,11,FALSE)</f>
        <v>779</v>
      </c>
      <c r="N9" s="75">
        <f>VLOOKUP($C9,'Turnus 6'!$B:$L,11,FALSE)</f>
        <v>1000</v>
      </c>
      <c r="O9" s="75">
        <f>VLOOKUP($C9,'Turnus 7'!$B:$L,11,FALSE)</f>
        <v>1000</v>
      </c>
      <c r="P9" s="75">
        <f>VLOOKUP($C9,'Turnus 8'!$B:$L,11,FALSE)</f>
        <v>325.47000000000003</v>
      </c>
      <c r="Q9" s="74"/>
      <c r="R9" s="74"/>
      <c r="S9" s="76">
        <f t="shared" si="0"/>
        <v>6544.09</v>
      </c>
      <c r="T9" s="82">
        <f t="shared" si="1"/>
        <v>0.98615127509233735</v>
      </c>
    </row>
    <row r="10" spans="2:20" ht="24" customHeight="1" x14ac:dyDescent="0.3">
      <c r="B10" s="73" t="s">
        <v>48</v>
      </c>
      <c r="C10" s="73">
        <v>1</v>
      </c>
      <c r="D10" s="74" t="str">
        <f>VLOOKUP(C10,Prijave!$J$2:$N$20,2,FALSE)</f>
        <v>Urbančič, Grega</v>
      </c>
      <c r="E10" s="74" t="str">
        <f>VLOOKUP(C10,Prijave!$J$2:$N$20,3,FALSE)</f>
        <v xml:space="preserve"> </v>
      </c>
      <c r="F10" s="73" t="str">
        <f>VLOOKUP(C10,Prijave!$J$2:$N$20,4,FALSE)</f>
        <v>SLO</v>
      </c>
      <c r="G10" s="74" t="str">
        <f>VLOOKUP(C10,Prijave!$J$2:$N$20,5,FALSE)</f>
        <v>AK-Ptuj</v>
      </c>
      <c r="H10" s="74"/>
      <c r="I10" s="75">
        <f>VLOOKUP($C10,'Turnus 1'!$B:$L,11,FALSE)</f>
        <v>908.44</v>
      </c>
      <c r="J10" s="75">
        <f>VLOOKUP($C10,'Turnus 2'!$B:$L,11,FALSE)</f>
        <v>996.62</v>
      </c>
      <c r="K10" s="75">
        <f>VLOOKUP($C10,'Turnus 3'!$B:$L,11,FALSE)</f>
        <v>993.17</v>
      </c>
      <c r="L10" s="75">
        <f>VLOOKUP($C10,'Turnus 4'!$B:$L,11,FALSE)</f>
        <v>1000</v>
      </c>
      <c r="M10" s="75">
        <f>VLOOKUP($C10,'Turnus 5'!$B:$L,11,FALSE)</f>
        <v>867.03</v>
      </c>
      <c r="N10" s="75">
        <f>VLOOKUP($C10,'Turnus 6'!$B:$L,11,FALSE)</f>
        <v>990.03</v>
      </c>
      <c r="O10" s="75">
        <f>VLOOKUP($C10,'Turnus 7'!$B:$L,11,FALSE)</f>
        <v>730.83</v>
      </c>
      <c r="P10" s="75">
        <f>VLOOKUP($C10,'Turnus 8'!$B:$L,11,FALSE)</f>
        <v>575.15</v>
      </c>
      <c r="Q10" s="74"/>
      <c r="R10" s="74"/>
      <c r="S10" s="76">
        <f t="shared" si="0"/>
        <v>6486.12</v>
      </c>
      <c r="T10" s="82">
        <f t="shared" si="1"/>
        <v>0.97741557778115984</v>
      </c>
    </row>
    <row r="11" spans="2:20" ht="24" customHeight="1" x14ac:dyDescent="0.3">
      <c r="B11" s="73" t="s">
        <v>49</v>
      </c>
      <c r="C11" s="73">
        <v>8</v>
      </c>
      <c r="D11" s="74" t="str">
        <f>VLOOKUP(C11,Prijave!$J$2:$N$20,2,FALSE)</f>
        <v>Videnšek, Tone</v>
      </c>
      <c r="E11" s="74" t="str">
        <f>VLOOKUP(C11,Prijave!$J$2:$N$20,3,FALSE)</f>
        <v xml:space="preserve"> </v>
      </c>
      <c r="F11" s="73" t="str">
        <f>VLOOKUP(C11,Prijave!$J$2:$N$20,4,FALSE)</f>
        <v>SLO</v>
      </c>
      <c r="G11" s="74" t="str">
        <f>VLOOKUP(C11,Prijave!$J$2:$N$20,5,FALSE)</f>
        <v>DMP-Murska Sobota</v>
      </c>
      <c r="H11" s="74"/>
      <c r="I11" s="75">
        <f>VLOOKUP($C11,'Turnus 1'!$B:$L,11,FALSE)</f>
        <v>977.53</v>
      </c>
      <c r="J11" s="75">
        <f>VLOOKUP($C11,'Turnus 2'!$B:$L,11,FALSE)</f>
        <v>976.95</v>
      </c>
      <c r="K11" s="75">
        <f>VLOOKUP($C11,'Turnus 3'!$B:$L,11,FALSE)</f>
        <v>421.12</v>
      </c>
      <c r="L11" s="75">
        <f>VLOOKUP($C11,'Turnus 4'!$B:$L,11,FALSE)</f>
        <v>1000</v>
      </c>
      <c r="M11" s="75">
        <f>VLOOKUP($C11,'Turnus 5'!$B:$L,11,FALSE)</f>
        <v>1000</v>
      </c>
      <c r="N11" s="75">
        <f>VLOOKUP($C11,'Turnus 6'!$B:$L,11,FALSE)</f>
        <v>954.85</v>
      </c>
      <c r="O11" s="75">
        <f>VLOOKUP($C11,'Turnus 7'!$B:$L,11,FALSE)</f>
        <v>811.02</v>
      </c>
      <c r="P11" s="75">
        <f>VLOOKUP($C11,'Turnus 8'!$B:$L,11,FALSE)</f>
        <v>586.58000000000004</v>
      </c>
      <c r="Q11" s="74"/>
      <c r="R11" s="74"/>
      <c r="S11" s="76">
        <f t="shared" si="0"/>
        <v>6306.9300000000012</v>
      </c>
      <c r="T11" s="82">
        <f t="shared" si="1"/>
        <v>0.95041282461245424</v>
      </c>
    </row>
    <row r="12" spans="2:20" ht="24" customHeight="1" x14ac:dyDescent="0.3">
      <c r="B12" s="73" t="s">
        <v>50</v>
      </c>
      <c r="C12" s="73">
        <v>4</v>
      </c>
      <c r="D12" s="74" t="str">
        <f>VLOOKUP(C12,Prijave!$J$2:$N$20,2,FALSE)</f>
        <v>Tucman, Alen</v>
      </c>
      <c r="E12" s="74" t="str">
        <f>VLOOKUP(C12,Prijave!$J$2:$N$20,3,FALSE)</f>
        <v>(jr)</v>
      </c>
      <c r="F12" s="73" t="str">
        <f>VLOOKUP(C12,Prijave!$J$2:$N$20,4,FALSE)</f>
        <v>CRO</v>
      </c>
      <c r="G12" s="74" t="str">
        <f>VLOOKUP(C12,Prijave!$J$2:$N$20,5,FALSE)</f>
        <v>MK Zaprešić</v>
      </c>
      <c r="H12" s="74"/>
      <c r="I12" s="75">
        <f>VLOOKUP($C12,'Turnus 1'!$B:$L,11,FALSE)</f>
        <v>1000</v>
      </c>
      <c r="J12" s="75">
        <f>VLOOKUP($C12,'Turnus 2'!$B:$L,11,FALSE)</f>
        <v>1000</v>
      </c>
      <c r="K12" s="75">
        <f>VLOOKUP($C12,'Turnus 3'!$B:$L,11,FALSE)</f>
        <v>958.98</v>
      </c>
      <c r="L12" s="75">
        <f>VLOOKUP($C12,'Turnus 4'!$B:$L,11,FALSE)</f>
        <v>474.25</v>
      </c>
      <c r="M12" s="75">
        <f>VLOOKUP($C12,'Turnus 5'!$B:$L,11,FALSE)</f>
        <v>774.23</v>
      </c>
      <c r="N12" s="75">
        <f>VLOOKUP($C12,'Turnus 6'!$B:$L,11,FALSE)</f>
        <v>980.46</v>
      </c>
      <c r="O12" s="75">
        <f>VLOOKUP($C12,'Turnus 7'!$B:$L,11,FALSE)</f>
        <v>681.99</v>
      </c>
      <c r="P12" s="75">
        <f>VLOOKUP($C12,'Turnus 8'!$B:$L,11,FALSE)</f>
        <v>662.92</v>
      </c>
      <c r="Q12" s="74"/>
      <c r="R12" s="74"/>
      <c r="S12" s="76">
        <f t="shared" si="0"/>
        <v>6058.58</v>
      </c>
      <c r="T12" s="82">
        <f t="shared" si="1"/>
        <v>0.91298811481029951</v>
      </c>
    </row>
    <row r="13" spans="2:20" ht="24" customHeight="1" x14ac:dyDescent="0.3">
      <c r="B13" s="73" t="s">
        <v>51</v>
      </c>
      <c r="C13" s="73">
        <v>9</v>
      </c>
      <c r="D13" s="74" t="str">
        <f>VLOOKUP(C13,Prijave!$J$2:$N$20,2,FALSE)</f>
        <v>Mihajlović, Saša</v>
      </c>
      <c r="E13" s="74" t="str">
        <f>VLOOKUP(C13,Prijave!$J$2:$N$20,3,FALSE)</f>
        <v xml:space="preserve"> </v>
      </c>
      <c r="F13" s="73" t="str">
        <f>VLOOKUP(C13,Prijave!$J$2:$N$20,4,FALSE)</f>
        <v>CRO</v>
      </c>
      <c r="G13" s="74" t="str">
        <f>VLOOKUP(C13,Prijave!$J$2:$N$20,5,FALSE)</f>
        <v>MK Zaprešić</v>
      </c>
      <c r="H13" s="74"/>
      <c r="I13" s="75">
        <f>VLOOKUP($C13,'Turnus 1'!$B:$L,11,FALSE)</f>
        <v>904.51</v>
      </c>
      <c r="J13" s="75">
        <f>VLOOKUP($C13,'Turnus 2'!$B:$L,11,FALSE)</f>
        <v>980.24</v>
      </c>
      <c r="K13" s="75">
        <f>VLOOKUP($C13,'Turnus 3'!$B:$L,11,FALSE)</f>
        <v>838.34</v>
      </c>
      <c r="L13" s="75">
        <f>VLOOKUP($C13,'Turnus 4'!$B:$L,11,FALSE)</f>
        <v>778.8</v>
      </c>
      <c r="M13" s="75">
        <f>VLOOKUP($C13,'Turnus 5'!$B:$L,11,FALSE)</f>
        <v>769.44</v>
      </c>
      <c r="N13" s="75">
        <f>VLOOKUP($C13,'Turnus 6'!$B:$L,11,FALSE)</f>
        <v>886.6</v>
      </c>
      <c r="O13" s="75">
        <f>VLOOKUP($C13,'Turnus 7'!$B:$L,11,FALSE)</f>
        <v>521.08000000000004</v>
      </c>
      <c r="P13" s="75">
        <f>VLOOKUP($C13,'Turnus 8'!$B:$L,11,FALSE)</f>
        <v>531.15</v>
      </c>
      <c r="Q13" s="74"/>
      <c r="R13" s="74"/>
      <c r="S13" s="76">
        <f t="shared" si="0"/>
        <v>5689.08</v>
      </c>
      <c r="T13" s="82">
        <f t="shared" si="1"/>
        <v>0.85730689768971913</v>
      </c>
    </row>
    <row r="14" spans="2:20" ht="24" customHeight="1" x14ac:dyDescent="0.3">
      <c r="B14" s="73" t="s">
        <v>52</v>
      </c>
      <c r="C14" s="73">
        <v>11</v>
      </c>
      <c r="D14" s="74" t="str">
        <f>VLOOKUP(C14,Prijave!$J$2:$N$20,2,FALSE)</f>
        <v>Lovše, Mirko</v>
      </c>
      <c r="E14" s="74" t="str">
        <f>VLOOKUP(C14,Prijave!$J$2:$N$20,3,FALSE)</f>
        <v xml:space="preserve"> </v>
      </c>
      <c r="F14" s="73" t="str">
        <f>VLOOKUP(C14,Prijave!$J$2:$N$20,4,FALSE)</f>
        <v>SLO</v>
      </c>
      <c r="G14" s="74" t="str">
        <f>VLOOKUP(C14,Prijave!$J$2:$N$20,5,FALSE)</f>
        <v>AK. Milan B. Litija</v>
      </c>
      <c r="H14" s="74"/>
      <c r="I14" s="75">
        <f>VLOOKUP($C14,'Turnus 1'!$B:$L,11,FALSE)</f>
        <v>902.9</v>
      </c>
      <c r="J14" s="75">
        <f>VLOOKUP($C14,'Turnus 2'!$B:$L,11,FALSE)</f>
        <v>888.69</v>
      </c>
      <c r="K14" s="75">
        <f>VLOOKUP($C14,'Turnus 3'!$B:$L,11,FALSE)</f>
        <v>702.53</v>
      </c>
      <c r="L14" s="75">
        <f>VLOOKUP($C14,'Turnus 4'!$B:$L,11,FALSE)</f>
        <v>507.6</v>
      </c>
      <c r="M14" s="75">
        <f>VLOOKUP($C14,'Turnus 5'!$B:$L,11,FALSE)</f>
        <v>827.78</v>
      </c>
      <c r="N14" s="75">
        <f>VLOOKUP($C14,'Turnus 6'!$B:$L,11,FALSE)</f>
        <v>645.76</v>
      </c>
      <c r="O14" s="75">
        <f>VLOOKUP($C14,'Turnus 7'!$B:$L,11,FALSE)</f>
        <v>705.57</v>
      </c>
      <c r="P14" s="75">
        <f>VLOOKUP($C14,'Turnus 8'!$B:$L,11,FALSE)</f>
        <v>1000</v>
      </c>
      <c r="Q14" s="74"/>
      <c r="R14" s="74"/>
      <c r="S14" s="76">
        <f t="shared" si="0"/>
        <v>5673.23</v>
      </c>
      <c r="T14" s="82">
        <f t="shared" si="1"/>
        <v>0.85491840705004063</v>
      </c>
    </row>
    <row r="15" spans="2:20" ht="24" customHeight="1" x14ac:dyDescent="0.3">
      <c r="B15" s="73" t="s">
        <v>53</v>
      </c>
      <c r="C15" s="73">
        <v>10</v>
      </c>
      <c r="D15" s="74" t="str">
        <f>VLOOKUP(C15,Prijave!$J$2:$N$20,2,FALSE)</f>
        <v>Podbregar, Matjaž</v>
      </c>
      <c r="E15" s="74" t="str">
        <f>VLOOKUP(C15,Prijave!$J$2:$N$20,3,FALSE)</f>
        <v xml:space="preserve"> </v>
      </c>
      <c r="F15" s="73" t="str">
        <f>VLOOKUP(C15,Prijave!$J$2:$N$20,4,FALSE)</f>
        <v>SLO</v>
      </c>
      <c r="G15" s="74" t="str">
        <f>VLOOKUP(C15,Prijave!$J$2:$N$20,5,FALSE)</f>
        <v>AK Milan B.Litija</v>
      </c>
      <c r="H15" s="74"/>
      <c r="I15" s="75">
        <f>VLOOKUP($C15,'Turnus 1'!$B:$L,11,FALSE)</f>
        <v>940.35</v>
      </c>
      <c r="J15" s="75">
        <f>VLOOKUP($C15,'Turnus 2'!$B:$L,11,FALSE)</f>
        <v>644.83000000000004</v>
      </c>
      <c r="K15" s="75">
        <f>VLOOKUP($C15,'Turnus 3'!$B:$L,11,FALSE)</f>
        <v>986.64</v>
      </c>
      <c r="L15" s="75">
        <f>VLOOKUP($C15,'Turnus 4'!$B:$L,11,FALSE)</f>
        <v>692.03</v>
      </c>
      <c r="M15" s="75">
        <f>VLOOKUP($C15,'Turnus 5'!$B:$L,11,FALSE)</f>
        <v>714.47</v>
      </c>
      <c r="N15" s="75">
        <f>VLOOKUP($C15,'Turnus 6'!$B:$L,11,FALSE)</f>
        <v>632.13</v>
      </c>
      <c r="O15" s="75">
        <f>VLOOKUP($C15,'Turnus 7'!$B:$L,11,FALSE)</f>
        <v>574.87</v>
      </c>
      <c r="P15" s="75">
        <f>VLOOKUP($C15,'Turnus 8'!$B:$L,11,FALSE)</f>
        <v>0</v>
      </c>
      <c r="Q15" s="74"/>
      <c r="R15" s="74"/>
      <c r="S15" s="76">
        <f t="shared" si="0"/>
        <v>5185.3200000000006</v>
      </c>
      <c r="T15" s="82">
        <f t="shared" si="1"/>
        <v>0.78139358257019675</v>
      </c>
    </row>
    <row r="16" spans="2:20" ht="24" customHeight="1" x14ac:dyDescent="0.3">
      <c r="B16" s="73" t="s">
        <v>54</v>
      </c>
      <c r="C16" s="73">
        <v>5</v>
      </c>
      <c r="D16" s="74" t="str">
        <f>VLOOKUP(C16,Prijave!$J$2:$N$20,2,FALSE)</f>
        <v>Frančić, Nikola</v>
      </c>
      <c r="E16" s="74" t="str">
        <f>VLOOKUP(C16,Prijave!$J$2:$N$20,3,FALSE)</f>
        <v xml:space="preserve"> </v>
      </c>
      <c r="F16" s="73" t="str">
        <f>VLOOKUP(C16,Prijave!$J$2:$N$20,4,FALSE)</f>
        <v>CRO</v>
      </c>
      <c r="G16" s="74" t="str">
        <f>VLOOKUP(C16,Prijave!$J$2:$N$20,5,FALSE)</f>
        <v>AK Rudolf Fizir</v>
      </c>
      <c r="H16" s="74"/>
      <c r="I16" s="75">
        <f>VLOOKUP($C16,'Turnus 1'!$B:$L,11,FALSE)</f>
        <v>991.86</v>
      </c>
      <c r="J16" s="75">
        <f>VLOOKUP($C16,'Turnus 2'!$B:$L,11,FALSE)</f>
        <v>808.02</v>
      </c>
      <c r="K16" s="75">
        <f>VLOOKUP($C16,'Turnus 3'!$B:$L,11,FALSE)</f>
        <v>912.87</v>
      </c>
      <c r="L16" s="75">
        <f>VLOOKUP($C16,'Turnus 4'!$B:$L,11,FALSE)</f>
        <v>0</v>
      </c>
      <c r="M16" s="75">
        <f>VLOOKUP($C16,'Turnus 5'!$B:$L,11,FALSE)</f>
        <v>0</v>
      </c>
      <c r="N16" s="75">
        <f>VLOOKUP($C16,'Turnus 6'!$B:$L,11,FALSE)</f>
        <v>0</v>
      </c>
      <c r="O16" s="75">
        <f>VLOOKUP($C16,'Turnus 7'!$B:$L,11,FALSE)</f>
        <v>0</v>
      </c>
      <c r="P16" s="75">
        <f>VLOOKUP($C16,'Turnus 8'!$B:$L,11,FALSE)</f>
        <v>0</v>
      </c>
      <c r="Q16" s="74"/>
      <c r="R16" s="74"/>
      <c r="S16" s="76">
        <f t="shared" si="0"/>
        <v>2712.75</v>
      </c>
      <c r="T16" s="82">
        <f t="shared" si="1"/>
        <v>0.40879356358282631</v>
      </c>
    </row>
    <row r="18" spans="2:4" ht="25.5" customHeight="1" x14ac:dyDescent="0.3">
      <c r="B18" s="77" t="s">
        <v>110</v>
      </c>
      <c r="C18" s="78"/>
      <c r="D18" s="79">
        <f ca="1">NOW()</f>
        <v>42134.678902430554</v>
      </c>
    </row>
  </sheetData>
  <sortState ref="C6:T16">
    <sortCondition descending="1" ref="S6:S16"/>
  </sortState>
  <conditionalFormatting sqref="I6:P16">
    <cfRule type="expression" dxfId="1" priority="3">
      <formula>I6=MIN($I6:$P6)</formula>
    </cfRule>
    <cfRule type="cellIs" dxfId="0" priority="4" operator="equal">
      <formula>1000</formula>
    </cfRule>
  </conditionalFormatting>
  <pageMargins left="0.39370078740157483" right="0.39370078740157483" top="0.39370078740157483" bottom="0.39370078740157483" header="0" footer="0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12</vt:i4>
      </vt:variant>
    </vt:vector>
  </HeadingPairs>
  <TitlesOfParts>
    <vt:vector size="25" baseType="lpstr">
      <vt:lpstr>Prijave</vt:lpstr>
      <vt:lpstr>Kartoni</vt:lpstr>
      <vt:lpstr>Matrica</vt:lpstr>
      <vt:lpstr>Grupe</vt:lpstr>
      <vt:lpstr>Turnus 1</vt:lpstr>
      <vt:lpstr>Turnus 2</vt:lpstr>
      <vt:lpstr>Turnus 3</vt:lpstr>
      <vt:lpstr>Turnus 4</vt:lpstr>
      <vt:lpstr>Turnus 5</vt:lpstr>
      <vt:lpstr>Turnus 6</vt:lpstr>
      <vt:lpstr>Turnus 7</vt:lpstr>
      <vt:lpstr>Turnus 8</vt:lpstr>
      <vt:lpstr>Rezultati</vt:lpstr>
      <vt:lpstr>Kartoni!Print_Area</vt:lpstr>
      <vt:lpstr>Matrica!Print_Area</vt:lpstr>
      <vt:lpstr>Prijave!Print_Area</vt:lpstr>
      <vt:lpstr>Rezultati!Print_Area</vt:lpstr>
      <vt:lpstr>'Turnus 1'!Print_Area</vt:lpstr>
      <vt:lpstr>'Turnus 2'!Print_Area</vt:lpstr>
      <vt:lpstr>'Turnus 3'!Print_Area</vt:lpstr>
      <vt:lpstr>'Turnus 4'!Print_Area</vt:lpstr>
      <vt:lpstr>'Turnus 5'!Print_Area</vt:lpstr>
      <vt:lpstr>'Turnus 6'!Print_Area</vt:lpstr>
      <vt:lpstr>'Turnus 7'!Print_Area</vt:lpstr>
      <vt:lpstr>'Turnus 8'!Print_Area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Bojan</dc:creator>
  <cp:lastModifiedBy>Bojan Stürmer</cp:lastModifiedBy>
  <cp:lastPrinted>2015-05-10T14:20:05Z</cp:lastPrinted>
  <dcterms:created xsi:type="dcterms:W3CDTF">2012-09-28T17:28:43Z</dcterms:created>
  <dcterms:modified xsi:type="dcterms:W3CDTF">2015-05-10T14:20:18Z</dcterms:modified>
</cp:coreProperties>
</file>